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d65addf9ed3082ac/Plocha/Rozpoctar/"/>
    </mc:Choice>
  </mc:AlternateContent>
  <xr:revisionPtr revIDLastSave="78" documentId="11_A1805122D9078893227F0BC44BB29B1C0486DBAF" xr6:coauthVersionLast="47" xr6:coauthVersionMax="47" xr10:uidLastSave="{F5CE3C58-25F2-4531-895E-50C1FAB85A59}"/>
  <bookViews>
    <workbookView xWindow="3900" yWindow="2025" windowWidth="24630" windowHeight="18855" activeTab="1" xr2:uid="{00000000-000D-0000-FFFF-FFFF00000000}"/>
  </bookViews>
  <sheets>
    <sheet name="Rekapitulace stavby" sheetId="1" r:id="rId1"/>
    <sheet name="SO.01 - Rodinný dům s garáží" sheetId="2" r:id="rId2"/>
    <sheet name="SO.02 - Oplocení" sheetId="3" r:id="rId3"/>
    <sheet name="SO.03 - Zpevněné plochy a..." sheetId="4" r:id="rId4"/>
    <sheet name="SO.04 - Přípojka vodovodu" sheetId="5" r:id="rId5"/>
    <sheet name="SO.05 - Přípojka kanalizace" sheetId="6" r:id="rId6"/>
    <sheet name="SO.06 - Přípojka plynovodu" sheetId="7" r:id="rId7"/>
    <sheet name="SO.07 - Přípojka elektro" sheetId="8" r:id="rId8"/>
    <sheet name="SO.08 - Vedlejší rozpočto..." sheetId="9" r:id="rId9"/>
  </sheets>
  <definedNames>
    <definedName name="_xlnm._FilterDatabase" localSheetId="1" hidden="1">'SO.01 - Rodinný dům s garáží'!$C$143:$K$2861</definedName>
    <definedName name="_xlnm._FilterDatabase" localSheetId="2" hidden="1">'SO.02 - Oplocení'!$C$117:$K$169</definedName>
    <definedName name="_xlnm._FilterDatabase" localSheetId="3" hidden="1">'SO.03 - Zpevněné plochy a...'!$C$123:$K$312</definedName>
    <definedName name="_xlnm._FilterDatabase" localSheetId="4" hidden="1">'SO.04 - Přípojka vodovodu'!$C$119:$K$225</definedName>
    <definedName name="_xlnm._FilterDatabase" localSheetId="5" hidden="1">'SO.05 - Přípojka kanalizace'!$C$125:$K$279</definedName>
    <definedName name="_xlnm._FilterDatabase" localSheetId="6" hidden="1">'SO.06 - Přípojka plynovodu'!$C$118:$K$215</definedName>
    <definedName name="_xlnm._FilterDatabase" localSheetId="7" hidden="1">'SO.07 - Přípojka elektro'!$C$118:$K$163</definedName>
    <definedName name="_xlnm._FilterDatabase" localSheetId="8" hidden="1">'SO.08 - Vedlejší rozpočto...'!$C$117:$K$123</definedName>
    <definedName name="_xlnm.Print_Titles" localSheetId="0">'Rekapitulace stavby'!$92:$92</definedName>
    <definedName name="_xlnm.Print_Titles" localSheetId="1">'SO.01 - Rodinný dům s garáží'!$143:$143</definedName>
    <definedName name="_xlnm.Print_Titles" localSheetId="2">'SO.02 - Oplocení'!$117:$117</definedName>
    <definedName name="_xlnm.Print_Titles" localSheetId="3">'SO.03 - Zpevněné plochy a...'!$123:$123</definedName>
    <definedName name="_xlnm.Print_Titles" localSheetId="4">'SO.04 - Přípojka vodovodu'!$119:$119</definedName>
    <definedName name="_xlnm.Print_Titles" localSheetId="5">'SO.05 - Přípojka kanalizace'!$125:$125</definedName>
    <definedName name="_xlnm.Print_Titles" localSheetId="6">'SO.06 - Přípojka plynovodu'!$118:$118</definedName>
    <definedName name="_xlnm.Print_Titles" localSheetId="7">'SO.07 - Přípojka elektro'!$118:$118</definedName>
    <definedName name="_xlnm.Print_Titles" localSheetId="8">'SO.08 - Vedlejší rozpočto...'!$117:$117</definedName>
    <definedName name="_xlnm.Print_Area" localSheetId="0">'Rekapitulace stavby'!$D$4:$AO$76,'Rekapitulace stavby'!$C$82:$AQ$103</definedName>
    <definedName name="_xlnm.Print_Area" localSheetId="1">'SO.01 - Rodinný dům s garáží'!$C$4:$J$76,'SO.01 - Rodinný dům s garáží'!$C$82:$J$125,'SO.01 - Rodinný dům s garáží'!$C$131:$K$2861</definedName>
    <definedName name="_xlnm.Print_Area" localSheetId="2">'SO.02 - Oplocení'!$C$4:$J$76,'SO.02 - Oplocení'!$C$82:$J$99,'SO.02 - Oplocení'!$C$105:$K$169</definedName>
    <definedName name="_xlnm.Print_Area" localSheetId="3">'SO.03 - Zpevněné plochy a...'!$C$4:$J$76,'SO.03 - Zpevněné plochy a...'!$C$82:$J$105,'SO.03 - Zpevněné plochy a...'!$C$111:$K$312</definedName>
    <definedName name="_xlnm.Print_Area" localSheetId="4">'SO.04 - Přípojka vodovodu'!$C$4:$J$76,'SO.04 - Přípojka vodovodu'!$C$82:$J$101,'SO.04 - Přípojka vodovodu'!$C$107:$K$225</definedName>
    <definedName name="_xlnm.Print_Area" localSheetId="5">'SO.05 - Přípojka kanalizace'!$C$4:$J$76,'SO.05 - Přípojka kanalizace'!$C$82:$J$107,'SO.05 - Přípojka kanalizace'!$C$113:$K$279</definedName>
    <definedName name="_xlnm.Print_Area" localSheetId="6">'SO.06 - Přípojka plynovodu'!$C$4:$J$76,'SO.06 - Přípojka plynovodu'!$C$82:$J$100,'SO.06 - Přípojka plynovodu'!$C$106:$K$215</definedName>
    <definedName name="_xlnm.Print_Area" localSheetId="7">'SO.07 - Přípojka elektro'!$C$4:$J$76,'SO.07 - Přípojka elektro'!$C$82:$J$100,'SO.07 - Přípojka elektro'!$C$106:$K$163</definedName>
    <definedName name="_xlnm.Print_Area" localSheetId="8">'SO.08 - Vedlejší rozpočto...'!$C$4:$J$76,'SO.08 - Vedlejší rozpočto...'!$C$82:$J$99,'SO.08 - Vedlejší rozpočto...'!$C$105:$K$123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9" l="1"/>
  <c r="J36" i="9"/>
  <c r="AY102" i="1" s="1"/>
  <c r="J35" i="9"/>
  <c r="AX102" i="1"/>
  <c r="BI121" i="9"/>
  <c r="BH121" i="9"/>
  <c r="BG121" i="9"/>
  <c r="BE121" i="9"/>
  <c r="T121" i="9"/>
  <c r="T120" i="9"/>
  <c r="T119" i="9" s="1"/>
  <c r="T118" i="9" s="1"/>
  <c r="R121" i="9"/>
  <c r="R120" i="9"/>
  <c r="R119" i="9"/>
  <c r="R118" i="9"/>
  <c r="P121" i="9"/>
  <c r="P120" i="9" s="1"/>
  <c r="P119" i="9" s="1"/>
  <c r="P118" i="9" s="1"/>
  <c r="AU102" i="1" s="1"/>
  <c r="J115" i="9"/>
  <c r="J114" i="9"/>
  <c r="F114" i="9"/>
  <c r="F112" i="9"/>
  <c r="E110" i="9"/>
  <c r="J92" i="9"/>
  <c r="J91" i="9"/>
  <c r="F91" i="9"/>
  <c r="F89" i="9"/>
  <c r="E87" i="9"/>
  <c r="J18" i="9"/>
  <c r="E18" i="9"/>
  <c r="F92" i="9"/>
  <c r="J17" i="9"/>
  <c r="J12" i="9"/>
  <c r="J112" i="9" s="1"/>
  <c r="E7" i="9"/>
  <c r="E85" i="9"/>
  <c r="J37" i="8"/>
  <c r="J36" i="8"/>
  <c r="AY101" i="1" s="1"/>
  <c r="J35" i="8"/>
  <c r="AX101" i="1"/>
  <c r="BI161" i="8"/>
  <c r="BH161" i="8"/>
  <c r="BG161" i="8"/>
  <c r="BE161" i="8"/>
  <c r="T161" i="8"/>
  <c r="T160" i="8"/>
  <c r="T159" i="8" s="1"/>
  <c r="R161" i="8"/>
  <c r="R160" i="8"/>
  <c r="R159" i="8" s="1"/>
  <c r="P161" i="8"/>
  <c r="P160" i="8" s="1"/>
  <c r="P159" i="8" s="1"/>
  <c r="BI154" i="8"/>
  <c r="BH154" i="8"/>
  <c r="BG154" i="8"/>
  <c r="BE154" i="8"/>
  <c r="T154" i="8"/>
  <c r="R154" i="8"/>
  <c r="P154" i="8"/>
  <c r="BI149" i="8"/>
  <c r="BH149" i="8"/>
  <c r="BG149" i="8"/>
  <c r="BE149" i="8"/>
  <c r="T149" i="8"/>
  <c r="R149" i="8"/>
  <c r="P149" i="8"/>
  <c r="BI144" i="8"/>
  <c r="BH144" i="8"/>
  <c r="BG144" i="8"/>
  <c r="BE144" i="8"/>
  <c r="T144" i="8"/>
  <c r="R144" i="8"/>
  <c r="P144" i="8"/>
  <c r="BI139" i="8"/>
  <c r="BH139" i="8"/>
  <c r="BG139" i="8"/>
  <c r="BE139" i="8"/>
  <c r="T139" i="8"/>
  <c r="R139" i="8"/>
  <c r="P139" i="8"/>
  <c r="BI134" i="8"/>
  <c r="BH134" i="8"/>
  <c r="BG134" i="8"/>
  <c r="BE134" i="8"/>
  <c r="T134" i="8"/>
  <c r="R134" i="8"/>
  <c r="P134" i="8"/>
  <c r="BI129" i="8"/>
  <c r="BH129" i="8"/>
  <c r="BG129" i="8"/>
  <c r="BE129" i="8"/>
  <c r="T129" i="8"/>
  <c r="R129" i="8"/>
  <c r="P129" i="8"/>
  <c r="BI126" i="8"/>
  <c r="BH126" i="8"/>
  <c r="BG126" i="8"/>
  <c r="BE126" i="8"/>
  <c r="T126" i="8"/>
  <c r="R126" i="8"/>
  <c r="P126" i="8"/>
  <c r="BI121" i="8"/>
  <c r="BH121" i="8"/>
  <c r="BG121" i="8"/>
  <c r="BE121" i="8"/>
  <c r="T121" i="8"/>
  <c r="R121" i="8"/>
  <c r="P121" i="8"/>
  <c r="J116" i="8"/>
  <c r="J115" i="8"/>
  <c r="F115" i="8"/>
  <c r="F113" i="8"/>
  <c r="E111" i="8"/>
  <c r="J92" i="8"/>
  <c r="J91" i="8"/>
  <c r="F91" i="8"/>
  <c r="F89" i="8"/>
  <c r="E87" i="8"/>
  <c r="J18" i="8"/>
  <c r="E18" i="8"/>
  <c r="F116" i="8" s="1"/>
  <c r="J17" i="8"/>
  <c r="J12" i="8"/>
  <c r="J89" i="8" s="1"/>
  <c r="E7" i="8"/>
  <c r="E85" i="8"/>
  <c r="J37" i="7"/>
  <c r="J36" i="7"/>
  <c r="AY100" i="1"/>
  <c r="J35" i="7"/>
  <c r="AX100" i="1"/>
  <c r="BI213" i="7"/>
  <c r="BH213" i="7"/>
  <c r="BG213" i="7"/>
  <c r="BE213" i="7"/>
  <c r="T213" i="7"/>
  <c r="T212" i="7" s="1"/>
  <c r="T211" i="7" s="1"/>
  <c r="R213" i="7"/>
  <c r="R212" i="7"/>
  <c r="R211" i="7"/>
  <c r="P213" i="7"/>
  <c r="P212" i="7" s="1"/>
  <c r="P211" i="7" s="1"/>
  <c r="BI206" i="7"/>
  <c r="BH206" i="7"/>
  <c r="BG206" i="7"/>
  <c r="BE206" i="7"/>
  <c r="T206" i="7"/>
  <c r="R206" i="7"/>
  <c r="P206" i="7"/>
  <c r="BI201" i="7"/>
  <c r="BH201" i="7"/>
  <c r="BG201" i="7"/>
  <c r="BE201" i="7"/>
  <c r="T201" i="7"/>
  <c r="R201" i="7"/>
  <c r="P201" i="7"/>
  <c r="BI198" i="7"/>
  <c r="BH198" i="7"/>
  <c r="BG198" i="7"/>
  <c r="BE198" i="7"/>
  <c r="T198" i="7"/>
  <c r="R198" i="7"/>
  <c r="P198" i="7"/>
  <c r="BI194" i="7"/>
  <c r="BH194" i="7"/>
  <c r="BG194" i="7"/>
  <c r="BE194" i="7"/>
  <c r="T194" i="7"/>
  <c r="R194" i="7"/>
  <c r="P194" i="7"/>
  <c r="BI191" i="7"/>
  <c r="BH191" i="7"/>
  <c r="BG191" i="7"/>
  <c r="BE191" i="7"/>
  <c r="T191" i="7"/>
  <c r="R191" i="7"/>
  <c r="P191" i="7"/>
  <c r="BI188" i="7"/>
  <c r="BH188" i="7"/>
  <c r="BG188" i="7"/>
  <c r="BE188" i="7"/>
  <c r="T188" i="7"/>
  <c r="R188" i="7"/>
  <c r="P188" i="7"/>
  <c r="BI184" i="7"/>
  <c r="BH184" i="7"/>
  <c r="BG184" i="7"/>
  <c r="BE184" i="7"/>
  <c r="T184" i="7"/>
  <c r="R184" i="7"/>
  <c r="P184" i="7"/>
  <c r="BI180" i="7"/>
  <c r="BH180" i="7"/>
  <c r="BG180" i="7"/>
  <c r="BE180" i="7"/>
  <c r="T180" i="7"/>
  <c r="R180" i="7"/>
  <c r="P180" i="7"/>
  <c r="BI177" i="7"/>
  <c r="BH177" i="7"/>
  <c r="BG177" i="7"/>
  <c r="BE177" i="7"/>
  <c r="T177" i="7"/>
  <c r="R177" i="7"/>
  <c r="P177" i="7"/>
  <c r="BI172" i="7"/>
  <c r="BH172" i="7"/>
  <c r="BG172" i="7"/>
  <c r="BE172" i="7"/>
  <c r="T172" i="7"/>
  <c r="R172" i="7"/>
  <c r="P172" i="7"/>
  <c r="BI169" i="7"/>
  <c r="BH169" i="7"/>
  <c r="BG169" i="7"/>
  <c r="BE169" i="7"/>
  <c r="T169" i="7"/>
  <c r="R169" i="7"/>
  <c r="P169" i="7"/>
  <c r="BI165" i="7"/>
  <c r="BH165" i="7"/>
  <c r="BG165" i="7"/>
  <c r="BE165" i="7"/>
  <c r="T165" i="7"/>
  <c r="R165" i="7"/>
  <c r="P165" i="7"/>
  <c r="BI160" i="7"/>
  <c r="BH160" i="7"/>
  <c r="BG160" i="7"/>
  <c r="BE160" i="7"/>
  <c r="T160" i="7"/>
  <c r="R160" i="7"/>
  <c r="P160" i="7"/>
  <c r="BI155" i="7"/>
  <c r="BH155" i="7"/>
  <c r="BG155" i="7"/>
  <c r="BE155" i="7"/>
  <c r="T155" i="7"/>
  <c r="R155" i="7"/>
  <c r="P155" i="7"/>
  <c r="BI151" i="7"/>
  <c r="BH151" i="7"/>
  <c r="BG151" i="7"/>
  <c r="BE151" i="7"/>
  <c r="T151" i="7"/>
  <c r="R151" i="7"/>
  <c r="P151" i="7"/>
  <c r="BI146" i="7"/>
  <c r="BH146" i="7"/>
  <c r="BG146" i="7"/>
  <c r="BE146" i="7"/>
  <c r="T146" i="7"/>
  <c r="R146" i="7"/>
  <c r="P146" i="7"/>
  <c r="BI141" i="7"/>
  <c r="BH141" i="7"/>
  <c r="BG141" i="7"/>
  <c r="BE141" i="7"/>
  <c r="T141" i="7"/>
  <c r="R141" i="7"/>
  <c r="P141" i="7"/>
  <c r="BI136" i="7"/>
  <c r="BH136" i="7"/>
  <c r="BG136" i="7"/>
  <c r="BE136" i="7"/>
  <c r="T136" i="7"/>
  <c r="R136" i="7"/>
  <c r="P136" i="7"/>
  <c r="BI131" i="7"/>
  <c r="BH131" i="7"/>
  <c r="BG131" i="7"/>
  <c r="BE131" i="7"/>
  <c r="T131" i="7"/>
  <c r="R131" i="7"/>
  <c r="P131" i="7"/>
  <c r="BI126" i="7"/>
  <c r="BH126" i="7"/>
  <c r="BG126" i="7"/>
  <c r="BE126" i="7"/>
  <c r="T126" i="7"/>
  <c r="R126" i="7"/>
  <c r="P126" i="7"/>
  <c r="BI121" i="7"/>
  <c r="BH121" i="7"/>
  <c r="BG121" i="7"/>
  <c r="BE121" i="7"/>
  <c r="T121" i="7"/>
  <c r="R121" i="7"/>
  <c r="P121" i="7"/>
  <c r="J116" i="7"/>
  <c r="J115" i="7"/>
  <c r="F115" i="7"/>
  <c r="F113" i="7"/>
  <c r="E111" i="7"/>
  <c r="J92" i="7"/>
  <c r="J91" i="7"/>
  <c r="F91" i="7"/>
  <c r="F89" i="7"/>
  <c r="E87" i="7"/>
  <c r="J18" i="7"/>
  <c r="E18" i="7"/>
  <c r="F116" i="7" s="1"/>
  <c r="J17" i="7"/>
  <c r="J12" i="7"/>
  <c r="J113" i="7" s="1"/>
  <c r="E7" i="7"/>
  <c r="E109" i="7" s="1"/>
  <c r="J37" i="6"/>
  <c r="J36" i="6"/>
  <c r="AY99" i="1"/>
  <c r="J35" i="6"/>
  <c r="AX99" i="1"/>
  <c r="BI276" i="6"/>
  <c r="BH276" i="6"/>
  <c r="BG276" i="6"/>
  <c r="BE276" i="6"/>
  <c r="T276" i="6"/>
  <c r="T275" i="6"/>
  <c r="T274" i="6"/>
  <c r="R276" i="6"/>
  <c r="R275" i="6"/>
  <c r="R274" i="6"/>
  <c r="P276" i="6"/>
  <c r="P275" i="6" s="1"/>
  <c r="P274" i="6" s="1"/>
  <c r="BI271" i="6"/>
  <c r="BH271" i="6"/>
  <c r="BG271" i="6"/>
  <c r="BE271" i="6"/>
  <c r="T271" i="6"/>
  <c r="R271" i="6"/>
  <c r="P271" i="6"/>
  <c r="BI268" i="6"/>
  <c r="BH268" i="6"/>
  <c r="BG268" i="6"/>
  <c r="BE268" i="6"/>
  <c r="T268" i="6"/>
  <c r="R268" i="6"/>
  <c r="P268" i="6"/>
  <c r="BI264" i="6"/>
  <c r="BH264" i="6"/>
  <c r="BG264" i="6"/>
  <c r="BE264" i="6"/>
  <c r="T264" i="6"/>
  <c r="T263" i="6"/>
  <c r="R264" i="6"/>
  <c r="R263" i="6" s="1"/>
  <c r="P264" i="6"/>
  <c r="P263" i="6"/>
  <c r="BI259" i="6"/>
  <c r="BH259" i="6"/>
  <c r="BG259" i="6"/>
  <c r="BE259" i="6"/>
  <c r="T259" i="6"/>
  <c r="T258" i="6" s="1"/>
  <c r="R259" i="6"/>
  <c r="R258" i="6" s="1"/>
  <c r="P259" i="6"/>
  <c r="P258" i="6" s="1"/>
  <c r="BI254" i="6"/>
  <c r="BH254" i="6"/>
  <c r="BG254" i="6"/>
  <c r="BE254" i="6"/>
  <c r="T254" i="6"/>
  <c r="R254" i="6"/>
  <c r="P254" i="6"/>
  <c r="BI251" i="6"/>
  <c r="BH251" i="6"/>
  <c r="BG251" i="6"/>
  <c r="BE251" i="6"/>
  <c r="T251" i="6"/>
  <c r="R251" i="6"/>
  <c r="P251" i="6"/>
  <c r="BI248" i="6"/>
  <c r="BH248" i="6"/>
  <c r="BG248" i="6"/>
  <c r="BE248" i="6"/>
  <c r="T248" i="6"/>
  <c r="R248" i="6"/>
  <c r="P248" i="6"/>
  <c r="BI245" i="6"/>
  <c r="BH245" i="6"/>
  <c r="BG245" i="6"/>
  <c r="BE245" i="6"/>
  <c r="T245" i="6"/>
  <c r="R245" i="6"/>
  <c r="P245" i="6"/>
  <c r="BI242" i="6"/>
  <c r="BH242" i="6"/>
  <c r="BG242" i="6"/>
  <c r="BE242" i="6"/>
  <c r="T242" i="6"/>
  <c r="R242" i="6"/>
  <c r="P242" i="6"/>
  <c r="BI239" i="6"/>
  <c r="BH239" i="6"/>
  <c r="BG239" i="6"/>
  <c r="BE239" i="6"/>
  <c r="T239" i="6"/>
  <c r="R239" i="6"/>
  <c r="P239" i="6"/>
  <c r="BI235" i="6"/>
  <c r="BH235" i="6"/>
  <c r="BG235" i="6"/>
  <c r="BE235" i="6"/>
  <c r="T235" i="6"/>
  <c r="R235" i="6"/>
  <c r="P235" i="6"/>
  <c r="BI229" i="6"/>
  <c r="BH229" i="6"/>
  <c r="BG229" i="6"/>
  <c r="BE229" i="6"/>
  <c r="T229" i="6"/>
  <c r="R229" i="6"/>
  <c r="R223" i="6"/>
  <c r="P229" i="6"/>
  <c r="P223" i="6"/>
  <c r="BI224" i="6"/>
  <c r="BH224" i="6"/>
  <c r="BG224" i="6"/>
  <c r="BE224" i="6"/>
  <c r="T224" i="6"/>
  <c r="T223" i="6" s="1"/>
  <c r="R224" i="6"/>
  <c r="P224" i="6"/>
  <c r="BI215" i="6"/>
  <c r="BH215" i="6"/>
  <c r="BG215" i="6"/>
  <c r="BE215" i="6"/>
  <c r="T215" i="6"/>
  <c r="R215" i="6"/>
  <c r="P215" i="6"/>
  <c r="BI213" i="6"/>
  <c r="BH213" i="6"/>
  <c r="BG213" i="6"/>
  <c r="BE213" i="6"/>
  <c r="T213" i="6"/>
  <c r="R213" i="6"/>
  <c r="P213" i="6"/>
  <c r="BI210" i="6"/>
  <c r="BH210" i="6"/>
  <c r="BG210" i="6"/>
  <c r="BE210" i="6"/>
  <c r="T210" i="6"/>
  <c r="R210" i="6"/>
  <c r="P210" i="6"/>
  <c r="BI205" i="6"/>
  <c r="BH205" i="6"/>
  <c r="BG205" i="6"/>
  <c r="BE205" i="6"/>
  <c r="T205" i="6"/>
  <c r="R205" i="6"/>
  <c r="P205" i="6"/>
  <c r="BI197" i="6"/>
  <c r="BH197" i="6"/>
  <c r="BG197" i="6"/>
  <c r="BE197" i="6"/>
  <c r="T197" i="6"/>
  <c r="R197" i="6"/>
  <c r="P197" i="6"/>
  <c r="BI188" i="6"/>
  <c r="BH188" i="6"/>
  <c r="BG188" i="6"/>
  <c r="BE188" i="6"/>
  <c r="T188" i="6"/>
  <c r="R188" i="6"/>
  <c r="P188" i="6"/>
  <c r="BI184" i="6"/>
  <c r="BH184" i="6"/>
  <c r="BG184" i="6"/>
  <c r="BE184" i="6"/>
  <c r="T184" i="6"/>
  <c r="R184" i="6"/>
  <c r="P184" i="6"/>
  <c r="BI180" i="6"/>
  <c r="BH180" i="6"/>
  <c r="BG180" i="6"/>
  <c r="BE180" i="6"/>
  <c r="T180" i="6"/>
  <c r="R180" i="6"/>
  <c r="P180" i="6"/>
  <c r="BI176" i="6"/>
  <c r="BH176" i="6"/>
  <c r="BG176" i="6"/>
  <c r="BE176" i="6"/>
  <c r="T176" i="6"/>
  <c r="R176" i="6"/>
  <c r="P176" i="6"/>
  <c r="BI166" i="6"/>
  <c r="BH166" i="6"/>
  <c r="BG166" i="6"/>
  <c r="BE166" i="6"/>
  <c r="T166" i="6"/>
  <c r="R166" i="6"/>
  <c r="P166" i="6"/>
  <c r="BI162" i="6"/>
  <c r="BH162" i="6"/>
  <c r="BG162" i="6"/>
  <c r="BE162" i="6"/>
  <c r="T162" i="6"/>
  <c r="R162" i="6"/>
  <c r="P162" i="6"/>
  <c r="BI154" i="6"/>
  <c r="BH154" i="6"/>
  <c r="BG154" i="6"/>
  <c r="BE154" i="6"/>
  <c r="T154" i="6"/>
  <c r="R154" i="6"/>
  <c r="P154" i="6"/>
  <c r="BI144" i="6"/>
  <c r="BH144" i="6"/>
  <c r="BG144" i="6"/>
  <c r="BE144" i="6"/>
  <c r="T144" i="6"/>
  <c r="R144" i="6"/>
  <c r="P144" i="6"/>
  <c r="BI137" i="6"/>
  <c r="BH137" i="6"/>
  <c r="BG137" i="6"/>
  <c r="BE137" i="6"/>
  <c r="T137" i="6"/>
  <c r="R137" i="6"/>
  <c r="P137" i="6"/>
  <c r="BI133" i="6"/>
  <c r="BH133" i="6"/>
  <c r="BG133" i="6"/>
  <c r="BE133" i="6"/>
  <c r="T133" i="6"/>
  <c r="R133" i="6"/>
  <c r="P133" i="6"/>
  <c r="BI129" i="6"/>
  <c r="BH129" i="6"/>
  <c r="BG129" i="6"/>
  <c r="BE129" i="6"/>
  <c r="T129" i="6"/>
  <c r="R129" i="6"/>
  <c r="P129" i="6"/>
  <c r="J123" i="6"/>
  <c r="J122" i="6"/>
  <c r="F122" i="6"/>
  <c r="F120" i="6"/>
  <c r="E118" i="6"/>
  <c r="J92" i="6"/>
  <c r="J91" i="6"/>
  <c r="F91" i="6"/>
  <c r="F89" i="6"/>
  <c r="E87" i="6"/>
  <c r="J18" i="6"/>
  <c r="E18" i="6"/>
  <c r="F123" i="6"/>
  <c r="J17" i="6"/>
  <c r="J12" i="6"/>
  <c r="J89" i="6" s="1"/>
  <c r="E7" i="6"/>
  <c r="E116" i="6"/>
  <c r="J37" i="5"/>
  <c r="J36" i="5"/>
  <c r="AY98" i="1"/>
  <c r="J35" i="5"/>
  <c r="AX98" i="1"/>
  <c r="BI221" i="5"/>
  <c r="BH221" i="5"/>
  <c r="BG221" i="5"/>
  <c r="BE221" i="5"/>
  <c r="T221" i="5"/>
  <c r="T215" i="5" s="1"/>
  <c r="R221" i="5"/>
  <c r="P221" i="5"/>
  <c r="BI216" i="5"/>
  <c r="BH216" i="5"/>
  <c r="BG216" i="5"/>
  <c r="BE216" i="5"/>
  <c r="T216" i="5"/>
  <c r="R216" i="5"/>
  <c r="R215" i="5" s="1"/>
  <c r="P216" i="5"/>
  <c r="P215" i="5" s="1"/>
  <c r="BI210" i="5"/>
  <c r="BH210" i="5"/>
  <c r="BG210" i="5"/>
  <c r="BE210" i="5"/>
  <c r="T210" i="5"/>
  <c r="T209" i="5"/>
  <c r="R210" i="5"/>
  <c r="R209" i="5"/>
  <c r="P210" i="5"/>
  <c r="P209" i="5" s="1"/>
  <c r="P208" i="5" s="1"/>
  <c r="BI205" i="5"/>
  <c r="BH205" i="5"/>
  <c r="BG205" i="5"/>
  <c r="BE205" i="5"/>
  <c r="T205" i="5"/>
  <c r="R205" i="5"/>
  <c r="P205" i="5"/>
  <c r="BI201" i="5"/>
  <c r="BH201" i="5"/>
  <c r="BG201" i="5"/>
  <c r="BE201" i="5"/>
  <c r="T201" i="5"/>
  <c r="R201" i="5"/>
  <c r="P201" i="5"/>
  <c r="BI196" i="5"/>
  <c r="BH196" i="5"/>
  <c r="BG196" i="5"/>
  <c r="BE196" i="5"/>
  <c r="T196" i="5"/>
  <c r="R196" i="5"/>
  <c r="P196" i="5"/>
  <c r="BI191" i="5"/>
  <c r="BH191" i="5"/>
  <c r="BG191" i="5"/>
  <c r="BE191" i="5"/>
  <c r="T191" i="5"/>
  <c r="R191" i="5"/>
  <c r="P191" i="5"/>
  <c r="BI188" i="5"/>
  <c r="BH188" i="5"/>
  <c r="BG188" i="5"/>
  <c r="BE188" i="5"/>
  <c r="T188" i="5"/>
  <c r="R188" i="5"/>
  <c r="P188" i="5"/>
  <c r="BI184" i="5"/>
  <c r="BH184" i="5"/>
  <c r="BG184" i="5"/>
  <c r="BE184" i="5"/>
  <c r="T184" i="5"/>
  <c r="R184" i="5"/>
  <c r="P184" i="5"/>
  <c r="BI181" i="5"/>
  <c r="BH181" i="5"/>
  <c r="BG181" i="5"/>
  <c r="BE181" i="5"/>
  <c r="T181" i="5"/>
  <c r="R181" i="5"/>
  <c r="P181" i="5"/>
  <c r="BI178" i="5"/>
  <c r="BH178" i="5"/>
  <c r="BG178" i="5"/>
  <c r="BE178" i="5"/>
  <c r="T178" i="5"/>
  <c r="R178" i="5"/>
  <c r="P178" i="5"/>
  <c r="BI174" i="5"/>
  <c r="BH174" i="5"/>
  <c r="BG174" i="5"/>
  <c r="BE174" i="5"/>
  <c r="T174" i="5"/>
  <c r="R174" i="5"/>
  <c r="P174" i="5"/>
  <c r="BI171" i="5"/>
  <c r="BH171" i="5"/>
  <c r="BG171" i="5"/>
  <c r="BE171" i="5"/>
  <c r="T171" i="5"/>
  <c r="R171" i="5"/>
  <c r="P171" i="5"/>
  <c r="BI166" i="5"/>
  <c r="BH166" i="5"/>
  <c r="BG166" i="5"/>
  <c r="BE166" i="5"/>
  <c r="T166" i="5"/>
  <c r="R166" i="5"/>
  <c r="P166" i="5"/>
  <c r="BI161" i="5"/>
  <c r="BH161" i="5"/>
  <c r="BG161" i="5"/>
  <c r="BE161" i="5"/>
  <c r="T161" i="5"/>
  <c r="R161" i="5"/>
  <c r="P161" i="5"/>
  <c r="BI156" i="5"/>
  <c r="BH156" i="5"/>
  <c r="BG156" i="5"/>
  <c r="BE156" i="5"/>
  <c r="T156" i="5"/>
  <c r="R156" i="5"/>
  <c r="P156" i="5"/>
  <c r="BI152" i="5"/>
  <c r="BH152" i="5"/>
  <c r="BG152" i="5"/>
  <c r="BE152" i="5"/>
  <c r="T152" i="5"/>
  <c r="R152" i="5"/>
  <c r="P152" i="5"/>
  <c r="BI147" i="5"/>
  <c r="BH147" i="5"/>
  <c r="BG147" i="5"/>
  <c r="BE147" i="5"/>
  <c r="T147" i="5"/>
  <c r="R147" i="5"/>
  <c r="P147" i="5"/>
  <c r="BI142" i="5"/>
  <c r="BH142" i="5"/>
  <c r="BG142" i="5"/>
  <c r="BE142" i="5"/>
  <c r="T142" i="5"/>
  <c r="R142" i="5"/>
  <c r="P142" i="5"/>
  <c r="BI137" i="5"/>
  <c r="BH137" i="5"/>
  <c r="BG137" i="5"/>
  <c r="BE137" i="5"/>
  <c r="T137" i="5"/>
  <c r="R137" i="5"/>
  <c r="P137" i="5"/>
  <c r="BI132" i="5"/>
  <c r="BH132" i="5"/>
  <c r="BG132" i="5"/>
  <c r="BE132" i="5"/>
  <c r="T132" i="5"/>
  <c r="R132" i="5"/>
  <c r="P132" i="5"/>
  <c r="BI127" i="5"/>
  <c r="BH127" i="5"/>
  <c r="BG127" i="5"/>
  <c r="BE127" i="5"/>
  <c r="T127" i="5"/>
  <c r="R127" i="5"/>
  <c r="P127" i="5"/>
  <c r="BI122" i="5"/>
  <c r="BH122" i="5"/>
  <c r="BG122" i="5"/>
  <c r="BE122" i="5"/>
  <c r="T122" i="5"/>
  <c r="R122" i="5"/>
  <c r="P122" i="5"/>
  <c r="J117" i="5"/>
  <c r="J116" i="5"/>
  <c r="F116" i="5"/>
  <c r="F114" i="5"/>
  <c r="E112" i="5"/>
  <c r="J92" i="5"/>
  <c r="J91" i="5"/>
  <c r="F91" i="5"/>
  <c r="F89" i="5"/>
  <c r="E87" i="5"/>
  <c r="J18" i="5"/>
  <c r="E18" i="5"/>
  <c r="F117" i="5"/>
  <c r="J17" i="5"/>
  <c r="J12" i="5"/>
  <c r="J89" i="5" s="1"/>
  <c r="E7" i="5"/>
  <c r="E110" i="5" s="1"/>
  <c r="J37" i="4"/>
  <c r="J36" i="4"/>
  <c r="AY97" i="1"/>
  <c r="J35" i="4"/>
  <c r="AX97" i="1"/>
  <c r="BI310" i="4"/>
  <c r="BH310" i="4"/>
  <c r="BG310" i="4"/>
  <c r="BE310" i="4"/>
  <c r="T310" i="4"/>
  <c r="R310" i="4"/>
  <c r="P310" i="4"/>
  <c r="BI307" i="4"/>
  <c r="BH307" i="4"/>
  <c r="BG307" i="4"/>
  <c r="BE307" i="4"/>
  <c r="T307" i="4"/>
  <c r="R307" i="4"/>
  <c r="P307" i="4"/>
  <c r="BI301" i="4"/>
  <c r="BH301" i="4"/>
  <c r="BG301" i="4"/>
  <c r="BE301" i="4"/>
  <c r="T301" i="4"/>
  <c r="R301" i="4"/>
  <c r="P301" i="4"/>
  <c r="BI298" i="4"/>
  <c r="BH298" i="4"/>
  <c r="BG298" i="4"/>
  <c r="BE298" i="4"/>
  <c r="T298" i="4"/>
  <c r="R298" i="4"/>
  <c r="P298" i="4"/>
  <c r="BI290" i="4"/>
  <c r="BH290" i="4"/>
  <c r="BG290" i="4"/>
  <c r="BE290" i="4"/>
  <c r="T290" i="4"/>
  <c r="R290" i="4"/>
  <c r="P290" i="4"/>
  <c r="BI285" i="4"/>
  <c r="BH285" i="4"/>
  <c r="BG285" i="4"/>
  <c r="BE285" i="4"/>
  <c r="T285" i="4"/>
  <c r="T284" i="4" s="1"/>
  <c r="R285" i="4"/>
  <c r="R284" i="4"/>
  <c r="P285" i="4"/>
  <c r="P284" i="4"/>
  <c r="BI279" i="4"/>
  <c r="BH279" i="4"/>
  <c r="BG279" i="4"/>
  <c r="BE279" i="4"/>
  <c r="T279" i="4"/>
  <c r="R279" i="4"/>
  <c r="P279" i="4"/>
  <c r="BI276" i="4"/>
  <c r="BH276" i="4"/>
  <c r="BG276" i="4"/>
  <c r="BE276" i="4"/>
  <c r="T276" i="4"/>
  <c r="R276" i="4"/>
  <c r="P276" i="4"/>
  <c r="BI271" i="4"/>
  <c r="BH271" i="4"/>
  <c r="BG271" i="4"/>
  <c r="BE271" i="4"/>
  <c r="T271" i="4"/>
  <c r="R271" i="4"/>
  <c r="P271" i="4"/>
  <c r="BI268" i="4"/>
  <c r="BH268" i="4"/>
  <c r="BG268" i="4"/>
  <c r="BE268" i="4"/>
  <c r="T268" i="4"/>
  <c r="R268" i="4"/>
  <c r="P268" i="4"/>
  <c r="BI263" i="4"/>
  <c r="BH263" i="4"/>
  <c r="BG263" i="4"/>
  <c r="BE263" i="4"/>
  <c r="T263" i="4"/>
  <c r="R263" i="4"/>
  <c r="P263" i="4"/>
  <c r="BI260" i="4"/>
  <c r="BH260" i="4"/>
  <c r="BG260" i="4"/>
  <c r="BE260" i="4"/>
  <c r="T260" i="4"/>
  <c r="R260" i="4"/>
  <c r="P260" i="4"/>
  <c r="BI255" i="4"/>
  <c r="BH255" i="4"/>
  <c r="BG255" i="4"/>
  <c r="BE255" i="4"/>
  <c r="T255" i="4"/>
  <c r="R255" i="4"/>
  <c r="P255" i="4"/>
  <c r="BI252" i="4"/>
  <c r="BH252" i="4"/>
  <c r="BG252" i="4"/>
  <c r="BE252" i="4"/>
  <c r="T252" i="4"/>
  <c r="R252" i="4"/>
  <c r="P252" i="4"/>
  <c r="BI247" i="4"/>
  <c r="BH247" i="4"/>
  <c r="BG247" i="4"/>
  <c r="BE247" i="4"/>
  <c r="T247" i="4"/>
  <c r="R247" i="4"/>
  <c r="P247" i="4"/>
  <c r="BI244" i="4"/>
  <c r="BH244" i="4"/>
  <c r="BG244" i="4"/>
  <c r="BE244" i="4"/>
  <c r="T244" i="4"/>
  <c r="R244" i="4"/>
  <c r="P244" i="4"/>
  <c r="BI237" i="4"/>
  <c r="BH237" i="4"/>
  <c r="BG237" i="4"/>
  <c r="BE237" i="4"/>
  <c r="T237" i="4"/>
  <c r="R237" i="4"/>
  <c r="P237" i="4"/>
  <c r="BI234" i="4"/>
  <c r="BH234" i="4"/>
  <c r="BG234" i="4"/>
  <c r="BE234" i="4"/>
  <c r="T234" i="4"/>
  <c r="R234" i="4"/>
  <c r="P234" i="4"/>
  <c r="BI227" i="4"/>
  <c r="BH227" i="4"/>
  <c r="BG227" i="4"/>
  <c r="BE227" i="4"/>
  <c r="T227" i="4"/>
  <c r="R227" i="4"/>
  <c r="P227" i="4"/>
  <c r="BI224" i="4"/>
  <c r="BH224" i="4"/>
  <c r="BG224" i="4"/>
  <c r="BE224" i="4"/>
  <c r="T224" i="4"/>
  <c r="R224" i="4"/>
  <c r="P224" i="4"/>
  <c r="BI216" i="4"/>
  <c r="BH216" i="4"/>
  <c r="BG216" i="4"/>
  <c r="BE216" i="4"/>
  <c r="T216" i="4"/>
  <c r="R216" i="4"/>
  <c r="P216" i="4"/>
  <c r="BI212" i="4"/>
  <c r="BH212" i="4"/>
  <c r="BG212" i="4"/>
  <c r="BE212" i="4"/>
  <c r="T212" i="4"/>
  <c r="R212" i="4"/>
  <c r="P212" i="4"/>
  <c r="BI206" i="4"/>
  <c r="BH206" i="4"/>
  <c r="BG206" i="4"/>
  <c r="BE206" i="4"/>
  <c r="T206" i="4"/>
  <c r="R206" i="4"/>
  <c r="P206" i="4"/>
  <c r="BI201" i="4"/>
  <c r="BH201" i="4"/>
  <c r="BG201" i="4"/>
  <c r="BE201" i="4"/>
  <c r="T201" i="4"/>
  <c r="R201" i="4"/>
  <c r="P201" i="4"/>
  <c r="BI195" i="4"/>
  <c r="BH195" i="4"/>
  <c r="BG195" i="4"/>
  <c r="BE195" i="4"/>
  <c r="T195" i="4"/>
  <c r="R195" i="4"/>
  <c r="P195" i="4"/>
  <c r="BI191" i="4"/>
  <c r="BH191" i="4"/>
  <c r="BG191" i="4"/>
  <c r="BE191" i="4"/>
  <c r="T191" i="4"/>
  <c r="R191" i="4"/>
  <c r="P191" i="4"/>
  <c r="BI179" i="4"/>
  <c r="BH179" i="4"/>
  <c r="BG179" i="4"/>
  <c r="BE179" i="4"/>
  <c r="T179" i="4"/>
  <c r="R179" i="4"/>
  <c r="P179" i="4"/>
  <c r="BI167" i="4"/>
  <c r="BH167" i="4"/>
  <c r="BG167" i="4"/>
  <c r="BE167" i="4"/>
  <c r="T167" i="4"/>
  <c r="R167" i="4"/>
  <c r="P167" i="4"/>
  <c r="BI161" i="4"/>
  <c r="BH161" i="4"/>
  <c r="BG161" i="4"/>
  <c r="BE161" i="4"/>
  <c r="T161" i="4"/>
  <c r="R161" i="4"/>
  <c r="P161" i="4"/>
  <c r="BI157" i="4"/>
  <c r="BH157" i="4"/>
  <c r="BG157" i="4"/>
  <c r="BE157" i="4"/>
  <c r="T157" i="4"/>
  <c r="R157" i="4"/>
  <c r="P157" i="4"/>
  <c r="BI153" i="4"/>
  <c r="BH153" i="4"/>
  <c r="BG153" i="4"/>
  <c r="BE153" i="4"/>
  <c r="T153" i="4"/>
  <c r="R153" i="4"/>
  <c r="P153" i="4"/>
  <c r="BI149" i="4"/>
  <c r="BH149" i="4"/>
  <c r="BG149" i="4"/>
  <c r="BE149" i="4"/>
  <c r="T149" i="4"/>
  <c r="R149" i="4"/>
  <c r="P149" i="4"/>
  <c r="BI146" i="4"/>
  <c r="BH146" i="4"/>
  <c r="BG146" i="4"/>
  <c r="BE146" i="4"/>
  <c r="T146" i="4"/>
  <c r="R146" i="4"/>
  <c r="P146" i="4"/>
  <c r="BI143" i="4"/>
  <c r="BH143" i="4"/>
  <c r="BG143" i="4"/>
  <c r="BE143" i="4"/>
  <c r="T143" i="4"/>
  <c r="R143" i="4"/>
  <c r="P143" i="4"/>
  <c r="BI140" i="4"/>
  <c r="BH140" i="4"/>
  <c r="BG140" i="4"/>
  <c r="BE140" i="4"/>
  <c r="T140" i="4"/>
  <c r="R140" i="4"/>
  <c r="P140" i="4"/>
  <c r="BI135" i="4"/>
  <c r="BH135" i="4"/>
  <c r="BG135" i="4"/>
  <c r="BE135" i="4"/>
  <c r="T135" i="4"/>
  <c r="R135" i="4"/>
  <c r="P135" i="4"/>
  <c r="BI132" i="4"/>
  <c r="BH132" i="4"/>
  <c r="BG132" i="4"/>
  <c r="BE132" i="4"/>
  <c r="T132" i="4"/>
  <c r="R132" i="4"/>
  <c r="P132" i="4"/>
  <c r="BI127" i="4"/>
  <c r="BH127" i="4"/>
  <c r="BG127" i="4"/>
  <c r="BE127" i="4"/>
  <c r="T127" i="4"/>
  <c r="R127" i="4"/>
  <c r="P127" i="4"/>
  <c r="J121" i="4"/>
  <c r="J120" i="4"/>
  <c r="F120" i="4"/>
  <c r="F118" i="4"/>
  <c r="E116" i="4"/>
  <c r="J92" i="4"/>
  <c r="J91" i="4"/>
  <c r="F91" i="4"/>
  <c r="F89" i="4"/>
  <c r="E87" i="4"/>
  <c r="J18" i="4"/>
  <c r="E18" i="4"/>
  <c r="F92" i="4" s="1"/>
  <c r="J17" i="4"/>
  <c r="J12" i="4"/>
  <c r="J118" i="4"/>
  <c r="E7" i="4"/>
  <c r="E114" i="4" s="1"/>
  <c r="J37" i="3"/>
  <c r="J36" i="3"/>
  <c r="AY96" i="1" s="1"/>
  <c r="J35" i="3"/>
  <c r="AX96" i="1" s="1"/>
  <c r="BI167" i="3"/>
  <c r="BH167" i="3"/>
  <c r="BG167" i="3"/>
  <c r="BE167" i="3"/>
  <c r="T167" i="3"/>
  <c r="R167" i="3"/>
  <c r="P167" i="3"/>
  <c r="BI163" i="3"/>
  <c r="BH163" i="3"/>
  <c r="BG163" i="3"/>
  <c r="BE163" i="3"/>
  <c r="T163" i="3"/>
  <c r="R163" i="3"/>
  <c r="P163" i="3"/>
  <c r="BI158" i="3"/>
  <c r="BH158" i="3"/>
  <c r="BG158" i="3"/>
  <c r="BE158" i="3"/>
  <c r="T158" i="3"/>
  <c r="R158" i="3"/>
  <c r="P158" i="3"/>
  <c r="BI155" i="3"/>
  <c r="BH155" i="3"/>
  <c r="BG155" i="3"/>
  <c r="BE155" i="3"/>
  <c r="T155" i="3"/>
  <c r="R155" i="3"/>
  <c r="P155" i="3"/>
  <c r="BI151" i="3"/>
  <c r="BH151" i="3"/>
  <c r="BG151" i="3"/>
  <c r="BE151" i="3"/>
  <c r="T151" i="3"/>
  <c r="R151" i="3"/>
  <c r="P151" i="3"/>
  <c r="BI145" i="3"/>
  <c r="BH145" i="3"/>
  <c r="BG145" i="3"/>
  <c r="BE145" i="3"/>
  <c r="T145" i="3"/>
  <c r="R145" i="3"/>
  <c r="P145" i="3"/>
  <c r="BI141" i="3"/>
  <c r="BH141" i="3"/>
  <c r="BG141" i="3"/>
  <c r="BE141" i="3"/>
  <c r="T141" i="3"/>
  <c r="R141" i="3"/>
  <c r="P141" i="3"/>
  <c r="BI138" i="3"/>
  <c r="BH138" i="3"/>
  <c r="BG138" i="3"/>
  <c r="BE138" i="3"/>
  <c r="T138" i="3"/>
  <c r="R138" i="3"/>
  <c r="P138" i="3"/>
  <c r="BI133" i="3"/>
  <c r="BH133" i="3"/>
  <c r="BG133" i="3"/>
  <c r="BE133" i="3"/>
  <c r="T133" i="3"/>
  <c r="R133" i="3"/>
  <c r="P133" i="3"/>
  <c r="BI131" i="3"/>
  <c r="BH131" i="3"/>
  <c r="BG131" i="3"/>
  <c r="BE131" i="3"/>
  <c r="T131" i="3"/>
  <c r="R131" i="3"/>
  <c r="P131" i="3"/>
  <c r="BI127" i="3"/>
  <c r="BH127" i="3"/>
  <c r="BG127" i="3"/>
  <c r="BE127" i="3"/>
  <c r="T127" i="3"/>
  <c r="R127" i="3"/>
  <c r="P127" i="3"/>
  <c r="BI125" i="3"/>
  <c r="BH125" i="3"/>
  <c r="BG125" i="3"/>
  <c r="BE125" i="3"/>
  <c r="T125" i="3"/>
  <c r="R125" i="3"/>
  <c r="P125" i="3"/>
  <c r="BI121" i="3"/>
  <c r="BH121" i="3"/>
  <c r="BG121" i="3"/>
  <c r="BE121" i="3"/>
  <c r="T121" i="3"/>
  <c r="R121" i="3"/>
  <c r="P121" i="3"/>
  <c r="J115" i="3"/>
  <c r="J114" i="3"/>
  <c r="F114" i="3"/>
  <c r="F112" i="3"/>
  <c r="E110" i="3"/>
  <c r="J92" i="3"/>
  <c r="J91" i="3"/>
  <c r="F91" i="3"/>
  <c r="F89" i="3"/>
  <c r="E87" i="3"/>
  <c r="J18" i="3"/>
  <c r="E18" i="3"/>
  <c r="F115" i="3"/>
  <c r="J17" i="3"/>
  <c r="J12" i="3"/>
  <c r="J89" i="3"/>
  <c r="E7" i="3"/>
  <c r="E85" i="3" s="1"/>
  <c r="J37" i="2"/>
  <c r="J36" i="2"/>
  <c r="AY95" i="1" s="1"/>
  <c r="J35" i="2"/>
  <c r="AX95" i="1" s="1"/>
  <c r="BI2860" i="2"/>
  <c r="BH2860" i="2"/>
  <c r="BG2860" i="2"/>
  <c r="BE2860" i="2"/>
  <c r="T2860" i="2"/>
  <c r="R2860" i="2"/>
  <c r="P2860" i="2"/>
  <c r="BI2857" i="2"/>
  <c r="BH2857" i="2"/>
  <c r="BG2857" i="2"/>
  <c r="BE2857" i="2"/>
  <c r="T2857" i="2"/>
  <c r="R2857" i="2"/>
  <c r="P2857" i="2"/>
  <c r="BI2853" i="2"/>
  <c r="BH2853" i="2"/>
  <c r="BG2853" i="2"/>
  <c r="BE2853" i="2"/>
  <c r="T2853" i="2"/>
  <c r="R2853" i="2"/>
  <c r="P2853" i="2"/>
  <c r="BI2850" i="2"/>
  <c r="BH2850" i="2"/>
  <c r="BG2850" i="2"/>
  <c r="BE2850" i="2"/>
  <c r="T2850" i="2"/>
  <c r="R2850" i="2"/>
  <c r="P2850" i="2"/>
  <c r="BI2839" i="2"/>
  <c r="BH2839" i="2"/>
  <c r="BG2839" i="2"/>
  <c r="BE2839" i="2"/>
  <c r="T2839" i="2"/>
  <c r="R2839" i="2"/>
  <c r="P2839" i="2"/>
  <c r="BI2836" i="2"/>
  <c r="BH2836" i="2"/>
  <c r="BG2836" i="2"/>
  <c r="BE2836" i="2"/>
  <c r="T2836" i="2"/>
  <c r="R2836" i="2"/>
  <c r="P2836" i="2"/>
  <c r="BI2833" i="2"/>
  <c r="BH2833" i="2"/>
  <c r="BG2833" i="2"/>
  <c r="BE2833" i="2"/>
  <c r="T2833" i="2"/>
  <c r="R2833" i="2"/>
  <c r="P2833" i="2"/>
  <c r="BI2825" i="2"/>
  <c r="BH2825" i="2"/>
  <c r="BG2825" i="2"/>
  <c r="BE2825" i="2"/>
  <c r="T2825" i="2"/>
  <c r="R2825" i="2"/>
  <c r="P2825" i="2"/>
  <c r="BI2823" i="2"/>
  <c r="BH2823" i="2"/>
  <c r="BG2823" i="2"/>
  <c r="BE2823" i="2"/>
  <c r="T2823" i="2"/>
  <c r="R2823" i="2"/>
  <c r="P2823" i="2"/>
  <c r="BI2817" i="2"/>
  <c r="BH2817" i="2"/>
  <c r="BG2817" i="2"/>
  <c r="BE2817" i="2"/>
  <c r="T2817" i="2"/>
  <c r="R2817" i="2"/>
  <c r="P2817" i="2"/>
  <c r="BI2815" i="2"/>
  <c r="BH2815" i="2"/>
  <c r="BG2815" i="2"/>
  <c r="BE2815" i="2"/>
  <c r="T2815" i="2"/>
  <c r="R2815" i="2"/>
  <c r="P2815" i="2"/>
  <c r="BI2809" i="2"/>
  <c r="BH2809" i="2"/>
  <c r="BG2809" i="2"/>
  <c r="BE2809" i="2"/>
  <c r="T2809" i="2"/>
  <c r="R2809" i="2"/>
  <c r="P2809" i="2"/>
  <c r="BI2807" i="2"/>
  <c r="BH2807" i="2"/>
  <c r="BG2807" i="2"/>
  <c r="BE2807" i="2"/>
  <c r="T2807" i="2"/>
  <c r="R2807" i="2"/>
  <c r="P2807" i="2"/>
  <c r="BI2796" i="2"/>
  <c r="BH2796" i="2"/>
  <c r="BG2796" i="2"/>
  <c r="BE2796" i="2"/>
  <c r="T2796" i="2"/>
  <c r="R2796" i="2"/>
  <c r="P2796" i="2"/>
  <c r="BI2794" i="2"/>
  <c r="BH2794" i="2"/>
  <c r="BG2794" i="2"/>
  <c r="BE2794" i="2"/>
  <c r="T2794" i="2"/>
  <c r="R2794" i="2"/>
  <c r="P2794" i="2"/>
  <c r="BI2783" i="2"/>
  <c r="BH2783" i="2"/>
  <c r="BG2783" i="2"/>
  <c r="BE2783" i="2"/>
  <c r="T2783" i="2"/>
  <c r="R2783" i="2"/>
  <c r="P2783" i="2"/>
  <c r="BI2779" i="2"/>
  <c r="BH2779" i="2"/>
  <c r="BG2779" i="2"/>
  <c r="BE2779" i="2"/>
  <c r="T2779" i="2"/>
  <c r="R2779" i="2"/>
  <c r="P2779" i="2"/>
  <c r="BI2775" i="2"/>
  <c r="BH2775" i="2"/>
  <c r="BG2775" i="2"/>
  <c r="BE2775" i="2"/>
  <c r="T2775" i="2"/>
  <c r="R2775" i="2"/>
  <c r="P2775" i="2"/>
  <c r="BI2770" i="2"/>
  <c r="BH2770" i="2"/>
  <c r="BG2770" i="2"/>
  <c r="BE2770" i="2"/>
  <c r="T2770" i="2"/>
  <c r="R2770" i="2"/>
  <c r="P2770" i="2"/>
  <c r="BI2766" i="2"/>
  <c r="BH2766" i="2"/>
  <c r="BG2766" i="2"/>
  <c r="BE2766" i="2"/>
  <c r="T2766" i="2"/>
  <c r="R2766" i="2"/>
  <c r="P2766" i="2"/>
  <c r="BI2762" i="2"/>
  <c r="BH2762" i="2"/>
  <c r="BG2762" i="2"/>
  <c r="BE2762" i="2"/>
  <c r="T2762" i="2"/>
  <c r="R2762" i="2"/>
  <c r="P2762" i="2"/>
  <c r="BI2758" i="2"/>
  <c r="BH2758" i="2"/>
  <c r="BG2758" i="2"/>
  <c r="BE2758" i="2"/>
  <c r="T2758" i="2"/>
  <c r="R2758" i="2"/>
  <c r="P2758" i="2"/>
  <c r="BI2753" i="2"/>
  <c r="BH2753" i="2"/>
  <c r="BG2753" i="2"/>
  <c r="BE2753" i="2"/>
  <c r="T2753" i="2"/>
  <c r="R2753" i="2"/>
  <c r="P2753" i="2"/>
  <c r="BI2750" i="2"/>
  <c r="BH2750" i="2"/>
  <c r="BG2750" i="2"/>
  <c r="BE2750" i="2"/>
  <c r="T2750" i="2"/>
  <c r="R2750" i="2"/>
  <c r="P2750" i="2"/>
  <c r="BI2742" i="2"/>
  <c r="BH2742" i="2"/>
  <c r="BG2742" i="2"/>
  <c r="BE2742" i="2"/>
  <c r="T2742" i="2"/>
  <c r="R2742" i="2"/>
  <c r="P2742" i="2"/>
  <c r="BI2738" i="2"/>
  <c r="BH2738" i="2"/>
  <c r="BG2738" i="2"/>
  <c r="BE2738" i="2"/>
  <c r="T2738" i="2"/>
  <c r="R2738" i="2"/>
  <c r="P2738" i="2"/>
  <c r="BI2734" i="2"/>
  <c r="BH2734" i="2"/>
  <c r="BG2734" i="2"/>
  <c r="BE2734" i="2"/>
  <c r="T2734" i="2"/>
  <c r="R2734" i="2"/>
  <c r="P2734" i="2"/>
  <c r="BI2720" i="2"/>
  <c r="BH2720" i="2"/>
  <c r="BG2720" i="2"/>
  <c r="BE2720" i="2"/>
  <c r="T2720" i="2"/>
  <c r="R2720" i="2"/>
  <c r="P2720" i="2"/>
  <c r="BI2702" i="2"/>
  <c r="BH2702" i="2"/>
  <c r="BG2702" i="2"/>
  <c r="BE2702" i="2"/>
  <c r="T2702" i="2"/>
  <c r="R2702" i="2"/>
  <c r="P2702" i="2"/>
  <c r="BI2698" i="2"/>
  <c r="BH2698" i="2"/>
  <c r="BG2698" i="2"/>
  <c r="BE2698" i="2"/>
  <c r="T2698" i="2"/>
  <c r="R2698" i="2"/>
  <c r="P2698" i="2"/>
  <c r="BI2692" i="2"/>
  <c r="BH2692" i="2"/>
  <c r="BG2692" i="2"/>
  <c r="BE2692" i="2"/>
  <c r="T2692" i="2"/>
  <c r="R2692" i="2"/>
  <c r="P2692" i="2"/>
  <c r="BI2685" i="2"/>
  <c r="BH2685" i="2"/>
  <c r="BG2685" i="2"/>
  <c r="BE2685" i="2"/>
  <c r="T2685" i="2"/>
  <c r="R2685" i="2"/>
  <c r="P2685" i="2"/>
  <c r="BI2681" i="2"/>
  <c r="BH2681" i="2"/>
  <c r="BG2681" i="2"/>
  <c r="BE2681" i="2"/>
  <c r="T2681" i="2"/>
  <c r="R2681" i="2"/>
  <c r="P2681" i="2"/>
  <c r="BI2675" i="2"/>
  <c r="BH2675" i="2"/>
  <c r="BG2675" i="2"/>
  <c r="BE2675" i="2"/>
  <c r="T2675" i="2"/>
  <c r="R2675" i="2"/>
  <c r="P2675" i="2"/>
  <c r="BI2665" i="2"/>
  <c r="BH2665" i="2"/>
  <c r="BG2665" i="2"/>
  <c r="BE2665" i="2"/>
  <c r="T2665" i="2"/>
  <c r="R2665" i="2"/>
  <c r="P2665" i="2"/>
  <c r="BI2660" i="2"/>
  <c r="BH2660" i="2"/>
  <c r="BG2660" i="2"/>
  <c r="BE2660" i="2"/>
  <c r="T2660" i="2"/>
  <c r="R2660" i="2"/>
  <c r="P2660" i="2"/>
  <c r="BI2650" i="2"/>
  <c r="BH2650" i="2"/>
  <c r="BG2650" i="2"/>
  <c r="BE2650" i="2"/>
  <c r="T2650" i="2"/>
  <c r="R2650" i="2"/>
  <c r="P2650" i="2"/>
  <c r="BI2640" i="2"/>
  <c r="BH2640" i="2"/>
  <c r="BG2640" i="2"/>
  <c r="BE2640" i="2"/>
  <c r="T2640" i="2"/>
  <c r="R2640" i="2"/>
  <c r="P2640" i="2"/>
  <c r="BI2636" i="2"/>
  <c r="BH2636" i="2"/>
  <c r="BG2636" i="2"/>
  <c r="BE2636" i="2"/>
  <c r="T2636" i="2"/>
  <c r="R2636" i="2"/>
  <c r="P2636" i="2"/>
  <c r="BI2633" i="2"/>
  <c r="BH2633" i="2"/>
  <c r="BG2633" i="2"/>
  <c r="BE2633" i="2"/>
  <c r="T2633" i="2"/>
  <c r="R2633" i="2"/>
  <c r="P2633" i="2"/>
  <c r="BI2629" i="2"/>
  <c r="BH2629" i="2"/>
  <c r="BG2629" i="2"/>
  <c r="BE2629" i="2"/>
  <c r="T2629" i="2"/>
  <c r="R2629" i="2"/>
  <c r="P2629" i="2"/>
  <c r="BI2626" i="2"/>
  <c r="BH2626" i="2"/>
  <c r="BG2626" i="2"/>
  <c r="BE2626" i="2"/>
  <c r="T2626" i="2"/>
  <c r="R2626" i="2"/>
  <c r="P2626" i="2"/>
  <c r="BI2609" i="2"/>
  <c r="BH2609" i="2"/>
  <c r="BG2609" i="2"/>
  <c r="BE2609" i="2"/>
  <c r="T2609" i="2"/>
  <c r="R2609" i="2"/>
  <c r="P2609" i="2"/>
  <c r="BI2606" i="2"/>
  <c r="BH2606" i="2"/>
  <c r="BG2606" i="2"/>
  <c r="BE2606" i="2"/>
  <c r="T2606" i="2"/>
  <c r="R2606" i="2"/>
  <c r="P2606" i="2"/>
  <c r="BI2597" i="2"/>
  <c r="BH2597" i="2"/>
  <c r="BG2597" i="2"/>
  <c r="BE2597" i="2"/>
  <c r="T2597" i="2"/>
  <c r="R2597" i="2"/>
  <c r="P2597" i="2"/>
  <c r="BI2588" i="2"/>
  <c r="BH2588" i="2"/>
  <c r="BG2588" i="2"/>
  <c r="BE2588" i="2"/>
  <c r="T2588" i="2"/>
  <c r="R2588" i="2"/>
  <c r="P2588" i="2"/>
  <c r="BI2584" i="2"/>
  <c r="BH2584" i="2"/>
  <c r="BG2584" i="2"/>
  <c r="BE2584" i="2"/>
  <c r="T2584" i="2"/>
  <c r="R2584" i="2"/>
  <c r="P2584" i="2"/>
  <c r="BI2577" i="2"/>
  <c r="BH2577" i="2"/>
  <c r="BG2577" i="2"/>
  <c r="BE2577" i="2"/>
  <c r="T2577" i="2"/>
  <c r="R2577" i="2"/>
  <c r="P2577" i="2"/>
  <c r="BI2574" i="2"/>
  <c r="BH2574" i="2"/>
  <c r="BG2574" i="2"/>
  <c r="BE2574" i="2"/>
  <c r="T2574" i="2"/>
  <c r="R2574" i="2"/>
  <c r="P2574" i="2"/>
  <c r="BI2565" i="2"/>
  <c r="BH2565" i="2"/>
  <c r="BG2565" i="2"/>
  <c r="BE2565" i="2"/>
  <c r="T2565" i="2"/>
  <c r="R2565" i="2"/>
  <c r="P2565" i="2"/>
  <c r="BI2553" i="2"/>
  <c r="BH2553" i="2"/>
  <c r="BG2553" i="2"/>
  <c r="BE2553" i="2"/>
  <c r="T2553" i="2"/>
  <c r="R2553" i="2"/>
  <c r="P2553" i="2"/>
  <c r="BI2549" i="2"/>
  <c r="BH2549" i="2"/>
  <c r="BG2549" i="2"/>
  <c r="BE2549" i="2"/>
  <c r="T2549" i="2"/>
  <c r="R2549" i="2"/>
  <c r="P2549" i="2"/>
  <c r="BI2541" i="2"/>
  <c r="BH2541" i="2"/>
  <c r="BG2541" i="2"/>
  <c r="BE2541" i="2"/>
  <c r="T2541" i="2"/>
  <c r="R2541" i="2"/>
  <c r="P2541" i="2"/>
  <c r="BI2538" i="2"/>
  <c r="BH2538" i="2"/>
  <c r="BG2538" i="2"/>
  <c r="BE2538" i="2"/>
  <c r="T2538" i="2"/>
  <c r="R2538" i="2"/>
  <c r="P2538" i="2"/>
  <c r="BI2534" i="2"/>
  <c r="BH2534" i="2"/>
  <c r="BG2534" i="2"/>
  <c r="BE2534" i="2"/>
  <c r="T2534" i="2"/>
  <c r="R2534" i="2"/>
  <c r="P2534" i="2"/>
  <c r="BI2531" i="2"/>
  <c r="BH2531" i="2"/>
  <c r="BG2531" i="2"/>
  <c r="BE2531" i="2"/>
  <c r="T2531" i="2"/>
  <c r="R2531" i="2"/>
  <c r="P2531" i="2"/>
  <c r="BI2516" i="2"/>
  <c r="BH2516" i="2"/>
  <c r="BG2516" i="2"/>
  <c r="BE2516" i="2"/>
  <c r="T2516" i="2"/>
  <c r="R2516" i="2"/>
  <c r="P2516" i="2"/>
  <c r="BI2512" i="2"/>
  <c r="BH2512" i="2"/>
  <c r="BG2512" i="2"/>
  <c r="BE2512" i="2"/>
  <c r="T2512" i="2"/>
  <c r="R2512" i="2"/>
  <c r="P2512" i="2"/>
  <c r="BI2508" i="2"/>
  <c r="BH2508" i="2"/>
  <c r="BG2508" i="2"/>
  <c r="BE2508" i="2"/>
  <c r="T2508" i="2"/>
  <c r="R2508" i="2"/>
  <c r="P2508" i="2"/>
  <c r="BI2503" i="2"/>
  <c r="BH2503" i="2"/>
  <c r="BG2503" i="2"/>
  <c r="BE2503" i="2"/>
  <c r="T2503" i="2"/>
  <c r="R2503" i="2"/>
  <c r="P2503" i="2"/>
  <c r="BI2500" i="2"/>
  <c r="BH2500" i="2"/>
  <c r="BG2500" i="2"/>
  <c r="BE2500" i="2"/>
  <c r="T2500" i="2"/>
  <c r="R2500" i="2"/>
  <c r="P2500" i="2"/>
  <c r="BI2497" i="2"/>
  <c r="BH2497" i="2"/>
  <c r="BG2497" i="2"/>
  <c r="BE2497" i="2"/>
  <c r="T2497" i="2"/>
  <c r="R2497" i="2"/>
  <c r="P2497" i="2"/>
  <c r="BI2495" i="2"/>
  <c r="BH2495" i="2"/>
  <c r="BG2495" i="2"/>
  <c r="BE2495" i="2"/>
  <c r="T2495" i="2"/>
  <c r="R2495" i="2"/>
  <c r="P2495" i="2"/>
  <c r="BI2492" i="2"/>
  <c r="BH2492" i="2"/>
  <c r="BG2492" i="2"/>
  <c r="BE2492" i="2"/>
  <c r="T2492" i="2"/>
  <c r="R2492" i="2"/>
  <c r="P2492" i="2"/>
  <c r="BI2490" i="2"/>
  <c r="BH2490" i="2"/>
  <c r="BG2490" i="2"/>
  <c r="BE2490" i="2"/>
  <c r="T2490" i="2"/>
  <c r="R2490" i="2"/>
  <c r="P2490" i="2"/>
  <c r="BI2487" i="2"/>
  <c r="BH2487" i="2"/>
  <c r="BG2487" i="2"/>
  <c r="BE2487" i="2"/>
  <c r="T2487" i="2"/>
  <c r="R2487" i="2"/>
  <c r="P2487" i="2"/>
  <c r="BI2485" i="2"/>
  <c r="BH2485" i="2"/>
  <c r="BG2485" i="2"/>
  <c r="BE2485" i="2"/>
  <c r="T2485" i="2"/>
  <c r="R2485" i="2"/>
  <c r="P2485" i="2"/>
  <c r="BI2482" i="2"/>
  <c r="BH2482" i="2"/>
  <c r="BG2482" i="2"/>
  <c r="BE2482" i="2"/>
  <c r="T2482" i="2"/>
  <c r="R2482" i="2"/>
  <c r="P2482" i="2"/>
  <c r="BI2480" i="2"/>
  <c r="BH2480" i="2"/>
  <c r="BG2480" i="2"/>
  <c r="BE2480" i="2"/>
  <c r="T2480" i="2"/>
  <c r="R2480" i="2"/>
  <c r="P2480" i="2"/>
  <c r="BI2477" i="2"/>
  <c r="BH2477" i="2"/>
  <c r="BG2477" i="2"/>
  <c r="BE2477" i="2"/>
  <c r="T2477" i="2"/>
  <c r="R2477" i="2"/>
  <c r="P2477" i="2"/>
  <c r="BI2474" i="2"/>
  <c r="BH2474" i="2"/>
  <c r="BG2474" i="2"/>
  <c r="BE2474" i="2"/>
  <c r="T2474" i="2"/>
  <c r="R2474" i="2"/>
  <c r="P2474" i="2"/>
  <c r="BI2471" i="2"/>
  <c r="BH2471" i="2"/>
  <c r="BG2471" i="2"/>
  <c r="BE2471" i="2"/>
  <c r="T2471" i="2"/>
  <c r="R2471" i="2"/>
  <c r="P2471" i="2"/>
  <c r="BI2468" i="2"/>
  <c r="BH2468" i="2"/>
  <c r="BG2468" i="2"/>
  <c r="BE2468" i="2"/>
  <c r="T2468" i="2"/>
  <c r="R2468" i="2"/>
  <c r="P2468" i="2"/>
  <c r="BI2465" i="2"/>
  <c r="BH2465" i="2"/>
  <c r="BG2465" i="2"/>
  <c r="BE2465" i="2"/>
  <c r="T2465" i="2"/>
  <c r="R2465" i="2"/>
  <c r="P2465" i="2"/>
  <c r="BI2462" i="2"/>
  <c r="BH2462" i="2"/>
  <c r="BG2462" i="2"/>
  <c r="BE2462" i="2"/>
  <c r="T2462" i="2"/>
  <c r="R2462" i="2"/>
  <c r="P2462" i="2"/>
  <c r="BI2459" i="2"/>
  <c r="BH2459" i="2"/>
  <c r="BG2459" i="2"/>
  <c r="BE2459" i="2"/>
  <c r="T2459" i="2"/>
  <c r="R2459" i="2"/>
  <c r="P2459" i="2"/>
  <c r="BI2457" i="2"/>
  <c r="BH2457" i="2"/>
  <c r="BG2457" i="2"/>
  <c r="BE2457" i="2"/>
  <c r="T2457" i="2"/>
  <c r="R2457" i="2"/>
  <c r="P2457" i="2"/>
  <c r="BI2453" i="2"/>
  <c r="BH2453" i="2"/>
  <c r="BG2453" i="2"/>
  <c r="BE2453" i="2"/>
  <c r="T2453" i="2"/>
  <c r="R2453" i="2"/>
  <c r="P2453" i="2"/>
  <c r="BI2451" i="2"/>
  <c r="BH2451" i="2"/>
  <c r="BG2451" i="2"/>
  <c r="BE2451" i="2"/>
  <c r="T2451" i="2"/>
  <c r="R2451" i="2"/>
  <c r="P2451" i="2"/>
  <c r="BI2447" i="2"/>
  <c r="BH2447" i="2"/>
  <c r="BG2447" i="2"/>
  <c r="BE2447" i="2"/>
  <c r="T2447" i="2"/>
  <c r="R2447" i="2"/>
  <c r="P2447" i="2"/>
  <c r="BI2443" i="2"/>
  <c r="BH2443" i="2"/>
  <c r="BG2443" i="2"/>
  <c r="BE2443" i="2"/>
  <c r="T2443" i="2"/>
  <c r="R2443" i="2"/>
  <c r="P2443" i="2"/>
  <c r="BI2441" i="2"/>
  <c r="BH2441" i="2"/>
  <c r="BG2441" i="2"/>
  <c r="BE2441" i="2"/>
  <c r="T2441" i="2"/>
  <c r="R2441" i="2"/>
  <c r="P2441" i="2"/>
  <c r="BI2435" i="2"/>
  <c r="BH2435" i="2"/>
  <c r="BG2435" i="2"/>
  <c r="BE2435" i="2"/>
  <c r="T2435" i="2"/>
  <c r="R2435" i="2"/>
  <c r="P2435" i="2"/>
  <c r="BI2433" i="2"/>
  <c r="BH2433" i="2"/>
  <c r="BG2433" i="2"/>
  <c r="BE2433" i="2"/>
  <c r="T2433" i="2"/>
  <c r="R2433" i="2"/>
  <c r="P2433" i="2"/>
  <c r="BI2424" i="2"/>
  <c r="BH2424" i="2"/>
  <c r="BG2424" i="2"/>
  <c r="BE2424" i="2"/>
  <c r="T2424" i="2"/>
  <c r="R2424" i="2"/>
  <c r="P2424" i="2"/>
  <c r="BI2422" i="2"/>
  <c r="BH2422" i="2"/>
  <c r="BG2422" i="2"/>
  <c r="BE2422" i="2"/>
  <c r="T2422" i="2"/>
  <c r="R2422" i="2"/>
  <c r="P2422" i="2"/>
  <c r="BI2416" i="2"/>
  <c r="BH2416" i="2"/>
  <c r="BG2416" i="2"/>
  <c r="BE2416" i="2"/>
  <c r="T2416" i="2"/>
  <c r="R2416" i="2"/>
  <c r="P2416" i="2"/>
  <c r="BI2414" i="2"/>
  <c r="BH2414" i="2"/>
  <c r="BG2414" i="2"/>
  <c r="BE2414" i="2"/>
  <c r="T2414" i="2"/>
  <c r="R2414" i="2"/>
  <c r="P2414" i="2"/>
  <c r="BI2405" i="2"/>
  <c r="BH2405" i="2"/>
  <c r="BG2405" i="2"/>
  <c r="BE2405" i="2"/>
  <c r="T2405" i="2"/>
  <c r="R2405" i="2"/>
  <c r="P2405" i="2"/>
  <c r="BI2403" i="2"/>
  <c r="BH2403" i="2"/>
  <c r="BG2403" i="2"/>
  <c r="BE2403" i="2"/>
  <c r="T2403" i="2"/>
  <c r="R2403" i="2"/>
  <c r="P2403" i="2"/>
  <c r="BI2400" i="2"/>
  <c r="BH2400" i="2"/>
  <c r="BG2400" i="2"/>
  <c r="BE2400" i="2"/>
  <c r="T2400" i="2"/>
  <c r="R2400" i="2"/>
  <c r="P2400" i="2"/>
  <c r="BI2398" i="2"/>
  <c r="BH2398" i="2"/>
  <c r="BG2398" i="2"/>
  <c r="BE2398" i="2"/>
  <c r="T2398" i="2"/>
  <c r="R2398" i="2"/>
  <c r="P2398" i="2"/>
  <c r="BI2395" i="2"/>
  <c r="BH2395" i="2"/>
  <c r="BG2395" i="2"/>
  <c r="BE2395" i="2"/>
  <c r="T2395" i="2"/>
  <c r="R2395" i="2"/>
  <c r="P2395" i="2"/>
  <c r="BI2393" i="2"/>
  <c r="BH2393" i="2"/>
  <c r="BG2393" i="2"/>
  <c r="BE2393" i="2"/>
  <c r="T2393" i="2"/>
  <c r="R2393" i="2"/>
  <c r="P2393" i="2"/>
  <c r="BI2387" i="2"/>
  <c r="BH2387" i="2"/>
  <c r="BG2387" i="2"/>
  <c r="BE2387" i="2"/>
  <c r="T2387" i="2"/>
  <c r="R2387" i="2"/>
  <c r="P2387" i="2"/>
  <c r="BI2385" i="2"/>
  <c r="BH2385" i="2"/>
  <c r="BG2385" i="2"/>
  <c r="BE2385" i="2"/>
  <c r="T2385" i="2"/>
  <c r="R2385" i="2"/>
  <c r="P2385" i="2"/>
  <c r="BI2376" i="2"/>
  <c r="BH2376" i="2"/>
  <c r="BG2376" i="2"/>
  <c r="BE2376" i="2"/>
  <c r="T2376" i="2"/>
  <c r="R2376" i="2"/>
  <c r="P2376" i="2"/>
  <c r="BI2374" i="2"/>
  <c r="BH2374" i="2"/>
  <c r="BG2374" i="2"/>
  <c r="BE2374" i="2"/>
  <c r="T2374" i="2"/>
  <c r="R2374" i="2"/>
  <c r="P2374" i="2"/>
  <c r="BI2369" i="2"/>
  <c r="BH2369" i="2"/>
  <c r="BG2369" i="2"/>
  <c r="BE2369" i="2"/>
  <c r="T2369" i="2"/>
  <c r="R2369" i="2"/>
  <c r="P2369" i="2"/>
  <c r="BI2367" i="2"/>
  <c r="BH2367" i="2"/>
  <c r="BG2367" i="2"/>
  <c r="BE2367" i="2"/>
  <c r="T2367" i="2"/>
  <c r="R2367" i="2"/>
  <c r="P2367" i="2"/>
  <c r="BI2362" i="2"/>
  <c r="BH2362" i="2"/>
  <c r="BG2362" i="2"/>
  <c r="BE2362" i="2"/>
  <c r="T2362" i="2"/>
  <c r="R2362" i="2"/>
  <c r="P2362" i="2"/>
  <c r="BI2360" i="2"/>
  <c r="BH2360" i="2"/>
  <c r="BG2360" i="2"/>
  <c r="BE2360" i="2"/>
  <c r="T2360" i="2"/>
  <c r="R2360" i="2"/>
  <c r="P2360" i="2"/>
  <c r="BI2355" i="2"/>
  <c r="BH2355" i="2"/>
  <c r="BG2355" i="2"/>
  <c r="BE2355" i="2"/>
  <c r="T2355" i="2"/>
  <c r="R2355" i="2"/>
  <c r="P2355" i="2"/>
  <c r="BI2353" i="2"/>
  <c r="BH2353" i="2"/>
  <c r="BG2353" i="2"/>
  <c r="BE2353" i="2"/>
  <c r="T2353" i="2"/>
  <c r="R2353" i="2"/>
  <c r="P2353" i="2"/>
  <c r="BI2350" i="2"/>
  <c r="BH2350" i="2"/>
  <c r="BG2350" i="2"/>
  <c r="BE2350" i="2"/>
  <c r="T2350" i="2"/>
  <c r="R2350" i="2"/>
  <c r="P2350" i="2"/>
  <c r="BI2348" i="2"/>
  <c r="BH2348" i="2"/>
  <c r="BG2348" i="2"/>
  <c r="BE2348" i="2"/>
  <c r="T2348" i="2"/>
  <c r="R2348" i="2"/>
  <c r="P2348" i="2"/>
  <c r="BI2342" i="2"/>
  <c r="BH2342" i="2"/>
  <c r="BG2342" i="2"/>
  <c r="BE2342" i="2"/>
  <c r="T2342" i="2"/>
  <c r="R2342" i="2"/>
  <c r="P2342" i="2"/>
  <c r="BI2340" i="2"/>
  <c r="BH2340" i="2"/>
  <c r="BG2340" i="2"/>
  <c r="BE2340" i="2"/>
  <c r="T2340" i="2"/>
  <c r="R2340" i="2"/>
  <c r="P2340" i="2"/>
  <c r="BI2334" i="2"/>
  <c r="BH2334" i="2"/>
  <c r="BG2334" i="2"/>
  <c r="BE2334" i="2"/>
  <c r="T2334" i="2"/>
  <c r="R2334" i="2"/>
  <c r="P2334" i="2"/>
  <c r="BI2332" i="2"/>
  <c r="BH2332" i="2"/>
  <c r="BG2332" i="2"/>
  <c r="BE2332" i="2"/>
  <c r="T2332" i="2"/>
  <c r="R2332" i="2"/>
  <c r="P2332" i="2"/>
  <c r="BI2326" i="2"/>
  <c r="BH2326" i="2"/>
  <c r="BG2326" i="2"/>
  <c r="BE2326" i="2"/>
  <c r="T2326" i="2"/>
  <c r="R2326" i="2"/>
  <c r="P2326" i="2"/>
  <c r="BI2324" i="2"/>
  <c r="BH2324" i="2"/>
  <c r="BG2324" i="2"/>
  <c r="BE2324" i="2"/>
  <c r="T2324" i="2"/>
  <c r="R2324" i="2"/>
  <c r="P2324" i="2"/>
  <c r="BI2318" i="2"/>
  <c r="BH2318" i="2"/>
  <c r="BG2318" i="2"/>
  <c r="BE2318" i="2"/>
  <c r="T2318" i="2"/>
  <c r="R2318" i="2"/>
  <c r="P2318" i="2"/>
  <c r="BI2316" i="2"/>
  <c r="BH2316" i="2"/>
  <c r="BG2316" i="2"/>
  <c r="BE2316" i="2"/>
  <c r="T2316" i="2"/>
  <c r="R2316" i="2"/>
  <c r="P2316" i="2"/>
  <c r="BI2310" i="2"/>
  <c r="BH2310" i="2"/>
  <c r="BG2310" i="2"/>
  <c r="BE2310" i="2"/>
  <c r="T2310" i="2"/>
  <c r="R2310" i="2"/>
  <c r="P2310" i="2"/>
  <c r="BI2308" i="2"/>
  <c r="BH2308" i="2"/>
  <c r="BG2308" i="2"/>
  <c r="BE2308" i="2"/>
  <c r="T2308" i="2"/>
  <c r="R2308" i="2"/>
  <c r="P2308" i="2"/>
  <c r="BI2303" i="2"/>
  <c r="BH2303" i="2"/>
  <c r="BG2303" i="2"/>
  <c r="BE2303" i="2"/>
  <c r="T2303" i="2"/>
  <c r="R2303" i="2"/>
  <c r="P2303" i="2"/>
  <c r="BI2301" i="2"/>
  <c r="BH2301" i="2"/>
  <c r="BG2301" i="2"/>
  <c r="BE2301" i="2"/>
  <c r="T2301" i="2"/>
  <c r="R2301" i="2"/>
  <c r="P2301" i="2"/>
  <c r="BI2295" i="2"/>
  <c r="BH2295" i="2"/>
  <c r="BG2295" i="2"/>
  <c r="BE2295" i="2"/>
  <c r="T2295" i="2"/>
  <c r="R2295" i="2"/>
  <c r="P2295" i="2"/>
  <c r="BI2292" i="2"/>
  <c r="BH2292" i="2"/>
  <c r="BG2292" i="2"/>
  <c r="BE2292" i="2"/>
  <c r="T2292" i="2"/>
  <c r="R2292" i="2"/>
  <c r="P2292" i="2"/>
  <c r="BI2288" i="2"/>
  <c r="BH2288" i="2"/>
  <c r="BG2288" i="2"/>
  <c r="BE2288" i="2"/>
  <c r="T2288" i="2"/>
  <c r="R2288" i="2"/>
  <c r="P2288" i="2"/>
  <c r="BI2285" i="2"/>
  <c r="BH2285" i="2"/>
  <c r="BG2285" i="2"/>
  <c r="BE2285" i="2"/>
  <c r="T2285" i="2"/>
  <c r="R2285" i="2"/>
  <c r="P2285" i="2"/>
  <c r="BI2263" i="2"/>
  <c r="BH2263" i="2"/>
  <c r="BG2263" i="2"/>
  <c r="BE2263" i="2"/>
  <c r="T2263" i="2"/>
  <c r="R2263" i="2"/>
  <c r="P2263" i="2"/>
  <c r="BI2260" i="2"/>
  <c r="BH2260" i="2"/>
  <c r="BG2260" i="2"/>
  <c r="BE2260" i="2"/>
  <c r="T2260" i="2"/>
  <c r="R2260" i="2"/>
  <c r="P2260" i="2"/>
  <c r="BI2241" i="2"/>
  <c r="BH2241" i="2"/>
  <c r="BG2241" i="2"/>
  <c r="BE2241" i="2"/>
  <c r="T2241" i="2"/>
  <c r="R2241" i="2"/>
  <c r="P2241" i="2"/>
  <c r="BI2237" i="2"/>
  <c r="BH2237" i="2"/>
  <c r="BG2237" i="2"/>
  <c r="BE2237" i="2"/>
  <c r="T2237" i="2"/>
  <c r="R2237" i="2"/>
  <c r="P2237" i="2"/>
  <c r="BI2234" i="2"/>
  <c r="BH2234" i="2"/>
  <c r="BG2234" i="2"/>
  <c r="BE2234" i="2"/>
  <c r="T2234" i="2"/>
  <c r="R2234" i="2"/>
  <c r="P2234" i="2"/>
  <c r="BI2228" i="2"/>
  <c r="BH2228" i="2"/>
  <c r="BG2228" i="2"/>
  <c r="BE2228" i="2"/>
  <c r="T2228" i="2"/>
  <c r="R2228" i="2"/>
  <c r="P2228" i="2"/>
  <c r="BI2219" i="2"/>
  <c r="BH2219" i="2"/>
  <c r="BG2219" i="2"/>
  <c r="BE2219" i="2"/>
  <c r="T2219" i="2"/>
  <c r="R2219" i="2"/>
  <c r="P2219" i="2"/>
  <c r="BI2213" i="2"/>
  <c r="BH2213" i="2"/>
  <c r="BG2213" i="2"/>
  <c r="BE2213" i="2"/>
  <c r="T2213" i="2"/>
  <c r="R2213" i="2"/>
  <c r="P2213" i="2"/>
  <c r="BI2204" i="2"/>
  <c r="BH2204" i="2"/>
  <c r="BG2204" i="2"/>
  <c r="BE2204" i="2"/>
  <c r="T2204" i="2"/>
  <c r="R2204" i="2"/>
  <c r="P2204" i="2"/>
  <c r="BI2201" i="2"/>
  <c r="BH2201" i="2"/>
  <c r="BG2201" i="2"/>
  <c r="BE2201" i="2"/>
  <c r="T2201" i="2"/>
  <c r="R2201" i="2"/>
  <c r="P2201" i="2"/>
  <c r="BI2190" i="2"/>
  <c r="BH2190" i="2"/>
  <c r="BG2190" i="2"/>
  <c r="BE2190" i="2"/>
  <c r="T2190" i="2"/>
  <c r="R2190" i="2"/>
  <c r="P2190" i="2"/>
  <c r="BI2187" i="2"/>
  <c r="BH2187" i="2"/>
  <c r="BG2187" i="2"/>
  <c r="BE2187" i="2"/>
  <c r="T2187" i="2"/>
  <c r="R2187" i="2"/>
  <c r="P2187" i="2"/>
  <c r="BI2182" i="2"/>
  <c r="BH2182" i="2"/>
  <c r="BG2182" i="2"/>
  <c r="BE2182" i="2"/>
  <c r="T2182" i="2"/>
  <c r="R2182" i="2"/>
  <c r="P2182" i="2"/>
  <c r="BI2177" i="2"/>
  <c r="BH2177" i="2"/>
  <c r="BG2177" i="2"/>
  <c r="BE2177" i="2"/>
  <c r="T2177" i="2"/>
  <c r="R2177" i="2"/>
  <c r="P2177" i="2"/>
  <c r="BI2171" i="2"/>
  <c r="BH2171" i="2"/>
  <c r="BG2171" i="2"/>
  <c r="BE2171" i="2"/>
  <c r="T2171" i="2"/>
  <c r="R2171" i="2"/>
  <c r="P2171" i="2"/>
  <c r="BI2159" i="2"/>
  <c r="BH2159" i="2"/>
  <c r="BG2159" i="2"/>
  <c r="BE2159" i="2"/>
  <c r="T2159" i="2"/>
  <c r="R2159" i="2"/>
  <c r="P2159" i="2"/>
  <c r="BI2138" i="2"/>
  <c r="BH2138" i="2"/>
  <c r="BG2138" i="2"/>
  <c r="BE2138" i="2"/>
  <c r="T2138" i="2"/>
  <c r="R2138" i="2"/>
  <c r="P2138" i="2"/>
  <c r="BI2134" i="2"/>
  <c r="BH2134" i="2"/>
  <c r="BG2134" i="2"/>
  <c r="BE2134" i="2"/>
  <c r="T2134" i="2"/>
  <c r="R2134" i="2"/>
  <c r="P2134" i="2"/>
  <c r="BI2129" i="2"/>
  <c r="BH2129" i="2"/>
  <c r="BG2129" i="2"/>
  <c r="BE2129" i="2"/>
  <c r="T2129" i="2"/>
  <c r="R2129" i="2"/>
  <c r="P2129" i="2"/>
  <c r="BI2126" i="2"/>
  <c r="BH2126" i="2"/>
  <c r="BG2126" i="2"/>
  <c r="BE2126" i="2"/>
  <c r="T2126" i="2"/>
  <c r="R2126" i="2"/>
  <c r="P2126" i="2"/>
  <c r="BI2121" i="2"/>
  <c r="BH2121" i="2"/>
  <c r="BG2121" i="2"/>
  <c r="BE2121" i="2"/>
  <c r="T2121" i="2"/>
  <c r="R2121" i="2"/>
  <c r="P2121" i="2"/>
  <c r="BI2118" i="2"/>
  <c r="BH2118" i="2"/>
  <c r="BG2118" i="2"/>
  <c r="BE2118" i="2"/>
  <c r="T2118" i="2"/>
  <c r="R2118" i="2"/>
  <c r="P2118" i="2"/>
  <c r="BI2109" i="2"/>
  <c r="BH2109" i="2"/>
  <c r="BG2109" i="2"/>
  <c r="BE2109" i="2"/>
  <c r="T2109" i="2"/>
  <c r="T2108" i="2" s="1"/>
  <c r="R2109" i="2"/>
  <c r="R2108" i="2" s="1"/>
  <c r="P2109" i="2"/>
  <c r="P2108" i="2" s="1"/>
  <c r="BI2106" i="2"/>
  <c r="BH2106" i="2"/>
  <c r="BG2106" i="2"/>
  <c r="BE2106" i="2"/>
  <c r="T2106" i="2"/>
  <c r="R2106" i="2"/>
  <c r="P2106" i="2"/>
  <c r="BI2103" i="2"/>
  <c r="BH2103" i="2"/>
  <c r="BG2103" i="2"/>
  <c r="BE2103" i="2"/>
  <c r="T2103" i="2"/>
  <c r="R2103" i="2"/>
  <c r="P2103" i="2"/>
  <c r="BI2081" i="2"/>
  <c r="BH2081" i="2"/>
  <c r="BG2081" i="2"/>
  <c r="BE2081" i="2"/>
  <c r="T2081" i="2"/>
  <c r="T2080" i="2" s="1"/>
  <c r="R2081" i="2"/>
  <c r="R2080" i="2" s="1"/>
  <c r="P2081" i="2"/>
  <c r="P2080" i="2" s="1"/>
  <c r="BI2077" i="2"/>
  <c r="BH2077" i="2"/>
  <c r="BG2077" i="2"/>
  <c r="BE2077" i="2"/>
  <c r="T2077" i="2"/>
  <c r="R2077" i="2"/>
  <c r="P2077" i="2"/>
  <c r="BI2069" i="2"/>
  <c r="BH2069" i="2"/>
  <c r="BG2069" i="2"/>
  <c r="BE2069" i="2"/>
  <c r="T2069" i="2"/>
  <c r="R2069" i="2"/>
  <c r="P2069" i="2"/>
  <c r="BI2066" i="2"/>
  <c r="BH2066" i="2"/>
  <c r="BG2066" i="2"/>
  <c r="BE2066" i="2"/>
  <c r="T2066" i="2"/>
  <c r="R2066" i="2"/>
  <c r="P2066" i="2"/>
  <c r="BI2063" i="2"/>
  <c r="BH2063" i="2"/>
  <c r="BG2063" i="2"/>
  <c r="BE2063" i="2"/>
  <c r="T2063" i="2"/>
  <c r="R2063" i="2"/>
  <c r="P2063" i="2"/>
  <c r="BI2053" i="2"/>
  <c r="BH2053" i="2"/>
  <c r="BG2053" i="2"/>
  <c r="BE2053" i="2"/>
  <c r="T2053" i="2"/>
  <c r="R2053" i="2"/>
  <c r="P2053" i="2"/>
  <c r="BI2050" i="2"/>
  <c r="BH2050" i="2"/>
  <c r="BG2050" i="2"/>
  <c r="BE2050" i="2"/>
  <c r="T2050" i="2"/>
  <c r="R2050" i="2"/>
  <c r="P2050" i="2"/>
  <c r="BI2044" i="2"/>
  <c r="BH2044" i="2"/>
  <c r="BG2044" i="2"/>
  <c r="BE2044" i="2"/>
  <c r="T2044" i="2"/>
  <c r="R2044" i="2"/>
  <c r="P2044" i="2"/>
  <c r="BI2041" i="2"/>
  <c r="BH2041" i="2"/>
  <c r="BG2041" i="2"/>
  <c r="BE2041" i="2"/>
  <c r="T2041" i="2"/>
  <c r="R2041" i="2"/>
  <c r="P2041" i="2"/>
  <c r="BI2033" i="2"/>
  <c r="BH2033" i="2"/>
  <c r="BG2033" i="2"/>
  <c r="BE2033" i="2"/>
  <c r="T2033" i="2"/>
  <c r="R2033" i="2"/>
  <c r="P2033" i="2"/>
  <c r="BI2030" i="2"/>
  <c r="BH2030" i="2"/>
  <c r="BG2030" i="2"/>
  <c r="BE2030" i="2"/>
  <c r="T2030" i="2"/>
  <c r="R2030" i="2"/>
  <c r="P2030" i="2"/>
  <c r="BI2022" i="2"/>
  <c r="BH2022" i="2"/>
  <c r="BG2022" i="2"/>
  <c r="BE2022" i="2"/>
  <c r="T2022" i="2"/>
  <c r="R2022" i="2"/>
  <c r="P2022" i="2"/>
  <c r="BI2019" i="2"/>
  <c r="BH2019" i="2"/>
  <c r="BG2019" i="2"/>
  <c r="BE2019" i="2"/>
  <c r="T2019" i="2"/>
  <c r="R2019" i="2"/>
  <c r="P2019" i="2"/>
  <c r="BI2003" i="2"/>
  <c r="BH2003" i="2"/>
  <c r="BG2003" i="2"/>
  <c r="BE2003" i="2"/>
  <c r="T2003" i="2"/>
  <c r="R2003" i="2"/>
  <c r="P2003" i="2"/>
  <c r="BI2000" i="2"/>
  <c r="BH2000" i="2"/>
  <c r="BG2000" i="2"/>
  <c r="BE2000" i="2"/>
  <c r="T2000" i="2"/>
  <c r="R2000" i="2"/>
  <c r="P2000" i="2"/>
  <c r="BI1978" i="2"/>
  <c r="BH1978" i="2"/>
  <c r="BG1978" i="2"/>
  <c r="BE1978" i="2"/>
  <c r="T1978" i="2"/>
  <c r="R1978" i="2"/>
  <c r="P1978" i="2"/>
  <c r="BI1975" i="2"/>
  <c r="BH1975" i="2"/>
  <c r="BG1975" i="2"/>
  <c r="BE1975" i="2"/>
  <c r="T1975" i="2"/>
  <c r="R1975" i="2"/>
  <c r="P1975" i="2"/>
  <c r="BI1955" i="2"/>
  <c r="BH1955" i="2"/>
  <c r="BG1955" i="2"/>
  <c r="BE1955" i="2"/>
  <c r="T1955" i="2"/>
  <c r="R1955" i="2"/>
  <c r="P1955" i="2"/>
  <c r="BI1952" i="2"/>
  <c r="BH1952" i="2"/>
  <c r="BG1952" i="2"/>
  <c r="BE1952" i="2"/>
  <c r="T1952" i="2"/>
  <c r="R1952" i="2"/>
  <c r="P1952" i="2"/>
  <c r="BI1946" i="2"/>
  <c r="BH1946" i="2"/>
  <c r="BG1946" i="2"/>
  <c r="BE1946" i="2"/>
  <c r="T1946" i="2"/>
  <c r="R1946" i="2"/>
  <c r="P1946" i="2"/>
  <c r="BI1943" i="2"/>
  <c r="BH1943" i="2"/>
  <c r="BG1943" i="2"/>
  <c r="BE1943" i="2"/>
  <c r="T1943" i="2"/>
  <c r="R1943" i="2"/>
  <c r="P1943" i="2"/>
  <c r="BI1927" i="2"/>
  <c r="BH1927" i="2"/>
  <c r="BG1927" i="2"/>
  <c r="BE1927" i="2"/>
  <c r="T1927" i="2"/>
  <c r="R1927" i="2"/>
  <c r="P1927" i="2"/>
  <c r="BI1924" i="2"/>
  <c r="BH1924" i="2"/>
  <c r="BG1924" i="2"/>
  <c r="BE1924" i="2"/>
  <c r="T1924" i="2"/>
  <c r="R1924" i="2"/>
  <c r="P1924" i="2"/>
  <c r="BI1908" i="2"/>
  <c r="BH1908" i="2"/>
  <c r="BG1908" i="2"/>
  <c r="BE1908" i="2"/>
  <c r="T1908" i="2"/>
  <c r="R1908" i="2"/>
  <c r="P1908" i="2"/>
  <c r="BI1905" i="2"/>
  <c r="BH1905" i="2"/>
  <c r="BG1905" i="2"/>
  <c r="BE1905" i="2"/>
  <c r="T1905" i="2"/>
  <c r="R1905" i="2"/>
  <c r="P1905" i="2"/>
  <c r="BI1896" i="2"/>
  <c r="BH1896" i="2"/>
  <c r="BG1896" i="2"/>
  <c r="BE1896" i="2"/>
  <c r="T1896" i="2"/>
  <c r="R1896" i="2"/>
  <c r="P1896" i="2"/>
  <c r="BI1893" i="2"/>
  <c r="BH1893" i="2"/>
  <c r="BG1893" i="2"/>
  <c r="BE1893" i="2"/>
  <c r="T1893" i="2"/>
  <c r="R1893" i="2"/>
  <c r="P1893" i="2"/>
  <c r="BI1888" i="2"/>
  <c r="BH1888" i="2"/>
  <c r="BG1888" i="2"/>
  <c r="BE1888" i="2"/>
  <c r="T1888" i="2"/>
  <c r="R1888" i="2"/>
  <c r="P1888" i="2"/>
  <c r="BI1885" i="2"/>
  <c r="BH1885" i="2"/>
  <c r="BG1885" i="2"/>
  <c r="BE1885" i="2"/>
  <c r="T1885" i="2"/>
  <c r="R1885" i="2"/>
  <c r="P1885" i="2"/>
  <c r="BI1882" i="2"/>
  <c r="BH1882" i="2"/>
  <c r="BG1882" i="2"/>
  <c r="BE1882" i="2"/>
  <c r="T1882" i="2"/>
  <c r="R1882" i="2"/>
  <c r="P1882" i="2"/>
  <c r="BI1879" i="2"/>
  <c r="BH1879" i="2"/>
  <c r="BG1879" i="2"/>
  <c r="BE1879" i="2"/>
  <c r="T1879" i="2"/>
  <c r="R1879" i="2"/>
  <c r="P1879" i="2"/>
  <c r="BI1868" i="2"/>
  <c r="BH1868" i="2"/>
  <c r="BG1868" i="2"/>
  <c r="BE1868" i="2"/>
  <c r="T1868" i="2"/>
  <c r="R1868" i="2"/>
  <c r="P1868" i="2"/>
  <c r="BI1865" i="2"/>
  <c r="BH1865" i="2"/>
  <c r="BG1865" i="2"/>
  <c r="BE1865" i="2"/>
  <c r="T1865" i="2"/>
  <c r="R1865" i="2"/>
  <c r="P1865" i="2"/>
  <c r="BI1862" i="2"/>
  <c r="BH1862" i="2"/>
  <c r="BG1862" i="2"/>
  <c r="BE1862" i="2"/>
  <c r="T1862" i="2"/>
  <c r="R1862" i="2"/>
  <c r="P1862" i="2"/>
  <c r="BI1846" i="2"/>
  <c r="BH1846" i="2"/>
  <c r="BG1846" i="2"/>
  <c r="BE1846" i="2"/>
  <c r="T1846" i="2"/>
  <c r="R1846" i="2"/>
  <c r="P1846" i="2"/>
  <c r="BI1843" i="2"/>
  <c r="BH1843" i="2"/>
  <c r="BG1843" i="2"/>
  <c r="BE1843" i="2"/>
  <c r="T1843" i="2"/>
  <c r="R1843" i="2"/>
  <c r="P1843" i="2"/>
  <c r="BI1835" i="2"/>
  <c r="BH1835" i="2"/>
  <c r="BG1835" i="2"/>
  <c r="BE1835" i="2"/>
  <c r="T1835" i="2"/>
  <c r="R1835" i="2"/>
  <c r="P1835" i="2"/>
  <c r="BI1832" i="2"/>
  <c r="BH1832" i="2"/>
  <c r="BG1832" i="2"/>
  <c r="BE1832" i="2"/>
  <c r="T1832" i="2"/>
  <c r="R1832" i="2"/>
  <c r="P1832" i="2"/>
  <c r="BI1812" i="2"/>
  <c r="BH1812" i="2"/>
  <c r="BG1812" i="2"/>
  <c r="BE1812" i="2"/>
  <c r="T1812" i="2"/>
  <c r="R1812" i="2"/>
  <c r="P1812" i="2"/>
  <c r="BI1809" i="2"/>
  <c r="BH1809" i="2"/>
  <c r="BG1809" i="2"/>
  <c r="BE1809" i="2"/>
  <c r="T1809" i="2"/>
  <c r="R1809" i="2"/>
  <c r="P1809" i="2"/>
  <c r="BI1799" i="2"/>
  <c r="BH1799" i="2"/>
  <c r="BG1799" i="2"/>
  <c r="BE1799" i="2"/>
  <c r="T1799" i="2"/>
  <c r="R1799" i="2"/>
  <c r="P1799" i="2"/>
  <c r="BI1796" i="2"/>
  <c r="BH1796" i="2"/>
  <c r="BG1796" i="2"/>
  <c r="BE1796" i="2"/>
  <c r="T1796" i="2"/>
  <c r="R1796" i="2"/>
  <c r="P1796" i="2"/>
  <c r="BI1791" i="2"/>
  <c r="BH1791" i="2"/>
  <c r="BG1791" i="2"/>
  <c r="BE1791" i="2"/>
  <c r="T1791" i="2"/>
  <c r="R1791" i="2"/>
  <c r="P1791" i="2"/>
  <c r="BI1788" i="2"/>
  <c r="BH1788" i="2"/>
  <c r="BG1788" i="2"/>
  <c r="BE1788" i="2"/>
  <c r="T1788" i="2"/>
  <c r="R1788" i="2"/>
  <c r="P1788" i="2"/>
  <c r="BI1775" i="2"/>
  <c r="BH1775" i="2"/>
  <c r="BG1775" i="2"/>
  <c r="BE1775" i="2"/>
  <c r="T1775" i="2"/>
  <c r="R1775" i="2"/>
  <c r="P1775" i="2"/>
  <c r="BI1771" i="2"/>
  <c r="BH1771" i="2"/>
  <c r="BG1771" i="2"/>
  <c r="BE1771" i="2"/>
  <c r="T1771" i="2"/>
  <c r="R1771" i="2"/>
  <c r="P1771" i="2"/>
  <c r="BI1765" i="2"/>
  <c r="BH1765" i="2"/>
  <c r="BG1765" i="2"/>
  <c r="BE1765" i="2"/>
  <c r="T1765" i="2"/>
  <c r="R1765" i="2"/>
  <c r="P1765" i="2"/>
  <c r="BI1762" i="2"/>
  <c r="BH1762" i="2"/>
  <c r="BG1762" i="2"/>
  <c r="BE1762" i="2"/>
  <c r="T1762" i="2"/>
  <c r="R1762" i="2"/>
  <c r="P1762" i="2"/>
  <c r="BI1754" i="2"/>
  <c r="BH1754" i="2"/>
  <c r="BG1754" i="2"/>
  <c r="BE1754" i="2"/>
  <c r="T1754" i="2"/>
  <c r="R1754" i="2"/>
  <c r="P1754" i="2"/>
  <c r="BI1752" i="2"/>
  <c r="BH1752" i="2"/>
  <c r="BG1752" i="2"/>
  <c r="BE1752" i="2"/>
  <c r="T1752" i="2"/>
  <c r="R1752" i="2"/>
  <c r="P1752" i="2"/>
  <c r="BI1744" i="2"/>
  <c r="BH1744" i="2"/>
  <c r="BG1744" i="2"/>
  <c r="BE1744" i="2"/>
  <c r="T1744" i="2"/>
  <c r="R1744" i="2"/>
  <c r="P1744" i="2"/>
  <c r="BI1740" i="2"/>
  <c r="BH1740" i="2"/>
  <c r="BG1740" i="2"/>
  <c r="BE1740" i="2"/>
  <c r="T1740" i="2"/>
  <c r="R1740" i="2"/>
  <c r="P1740" i="2"/>
  <c r="BI1732" i="2"/>
  <c r="BH1732" i="2"/>
  <c r="BG1732" i="2"/>
  <c r="BE1732" i="2"/>
  <c r="T1732" i="2"/>
  <c r="R1732" i="2"/>
  <c r="P1732" i="2"/>
  <c r="BI1729" i="2"/>
  <c r="BH1729" i="2"/>
  <c r="BG1729" i="2"/>
  <c r="BE1729" i="2"/>
  <c r="T1729" i="2"/>
  <c r="R1729" i="2"/>
  <c r="P1729" i="2"/>
  <c r="BI1721" i="2"/>
  <c r="BH1721" i="2"/>
  <c r="BG1721" i="2"/>
  <c r="BE1721" i="2"/>
  <c r="T1721" i="2"/>
  <c r="R1721" i="2"/>
  <c r="P1721" i="2"/>
  <c r="BI1718" i="2"/>
  <c r="BH1718" i="2"/>
  <c r="BG1718" i="2"/>
  <c r="BE1718" i="2"/>
  <c r="T1718" i="2"/>
  <c r="R1718" i="2"/>
  <c r="P1718" i="2"/>
  <c r="BI1710" i="2"/>
  <c r="BH1710" i="2"/>
  <c r="BG1710" i="2"/>
  <c r="BE1710" i="2"/>
  <c r="T1710" i="2"/>
  <c r="R1710" i="2"/>
  <c r="P1710" i="2"/>
  <c r="BI1707" i="2"/>
  <c r="BH1707" i="2"/>
  <c r="BG1707" i="2"/>
  <c r="BE1707" i="2"/>
  <c r="T1707" i="2"/>
  <c r="R1707" i="2"/>
  <c r="P1707" i="2"/>
  <c r="BI1697" i="2"/>
  <c r="BH1697" i="2"/>
  <c r="BG1697" i="2"/>
  <c r="BE1697" i="2"/>
  <c r="T1697" i="2"/>
  <c r="R1697" i="2"/>
  <c r="P1697" i="2"/>
  <c r="BI1694" i="2"/>
  <c r="BH1694" i="2"/>
  <c r="BG1694" i="2"/>
  <c r="BE1694" i="2"/>
  <c r="T1694" i="2"/>
  <c r="R1694" i="2"/>
  <c r="P1694" i="2"/>
  <c r="BI1682" i="2"/>
  <c r="BH1682" i="2"/>
  <c r="BG1682" i="2"/>
  <c r="BE1682" i="2"/>
  <c r="T1682" i="2"/>
  <c r="R1682" i="2"/>
  <c r="P1682" i="2"/>
  <c r="BI1679" i="2"/>
  <c r="BH1679" i="2"/>
  <c r="BG1679" i="2"/>
  <c r="BE1679" i="2"/>
  <c r="T1679" i="2"/>
  <c r="R1679" i="2"/>
  <c r="P1679" i="2"/>
  <c r="BI1674" i="2"/>
  <c r="BH1674" i="2"/>
  <c r="BG1674" i="2"/>
  <c r="BE1674" i="2"/>
  <c r="T1674" i="2"/>
  <c r="R1674" i="2"/>
  <c r="P1674" i="2"/>
  <c r="BI1671" i="2"/>
  <c r="BH1671" i="2"/>
  <c r="BG1671" i="2"/>
  <c r="BE1671" i="2"/>
  <c r="T1671" i="2"/>
  <c r="R1671" i="2"/>
  <c r="P1671" i="2"/>
  <c r="BI1666" i="2"/>
  <c r="BH1666" i="2"/>
  <c r="BG1666" i="2"/>
  <c r="BE1666" i="2"/>
  <c r="T1666" i="2"/>
  <c r="R1666" i="2"/>
  <c r="P1666" i="2"/>
  <c r="BI1656" i="2"/>
  <c r="BH1656" i="2"/>
  <c r="BG1656" i="2"/>
  <c r="BE1656" i="2"/>
  <c r="T1656" i="2"/>
  <c r="R1656" i="2"/>
  <c r="P1656" i="2"/>
  <c r="BI1646" i="2"/>
  <c r="BH1646" i="2"/>
  <c r="BG1646" i="2"/>
  <c r="BE1646" i="2"/>
  <c r="T1646" i="2"/>
  <c r="R1646" i="2"/>
  <c r="P1646" i="2"/>
  <c r="BI1643" i="2"/>
  <c r="BH1643" i="2"/>
  <c r="BG1643" i="2"/>
  <c r="BE1643" i="2"/>
  <c r="T1643" i="2"/>
  <c r="R1643" i="2"/>
  <c r="P1643" i="2"/>
  <c r="BI1633" i="2"/>
  <c r="BH1633" i="2"/>
  <c r="BG1633" i="2"/>
  <c r="BE1633" i="2"/>
  <c r="T1633" i="2"/>
  <c r="R1633" i="2"/>
  <c r="P1633" i="2"/>
  <c r="BI1629" i="2"/>
  <c r="BH1629" i="2"/>
  <c r="BG1629" i="2"/>
  <c r="BE1629" i="2"/>
  <c r="T1629" i="2"/>
  <c r="R1629" i="2"/>
  <c r="P1629" i="2"/>
  <c r="BI1626" i="2"/>
  <c r="BH1626" i="2"/>
  <c r="BG1626" i="2"/>
  <c r="BE1626" i="2"/>
  <c r="T1626" i="2"/>
  <c r="R1626" i="2"/>
  <c r="P1626" i="2"/>
  <c r="BI1618" i="2"/>
  <c r="BH1618" i="2"/>
  <c r="BG1618" i="2"/>
  <c r="BE1618" i="2"/>
  <c r="T1618" i="2"/>
  <c r="R1618" i="2"/>
  <c r="P1618" i="2"/>
  <c r="BI1615" i="2"/>
  <c r="BH1615" i="2"/>
  <c r="BG1615" i="2"/>
  <c r="BE1615" i="2"/>
  <c r="T1615" i="2"/>
  <c r="R1615" i="2"/>
  <c r="P1615" i="2"/>
  <c r="BI1605" i="2"/>
  <c r="BH1605" i="2"/>
  <c r="BG1605" i="2"/>
  <c r="BE1605" i="2"/>
  <c r="T1605" i="2"/>
  <c r="R1605" i="2"/>
  <c r="P1605" i="2"/>
  <c r="BI1602" i="2"/>
  <c r="BH1602" i="2"/>
  <c r="BG1602" i="2"/>
  <c r="BE1602" i="2"/>
  <c r="T1602" i="2"/>
  <c r="R1602" i="2"/>
  <c r="P1602" i="2"/>
  <c r="BI1572" i="2"/>
  <c r="BH1572" i="2"/>
  <c r="BG1572" i="2"/>
  <c r="BE1572" i="2"/>
  <c r="T1572" i="2"/>
  <c r="R1572" i="2"/>
  <c r="P1572" i="2"/>
  <c r="BI1569" i="2"/>
  <c r="BH1569" i="2"/>
  <c r="BG1569" i="2"/>
  <c r="BE1569" i="2"/>
  <c r="T1569" i="2"/>
  <c r="R1569" i="2"/>
  <c r="P1569" i="2"/>
  <c r="BI1531" i="2"/>
  <c r="BH1531" i="2"/>
  <c r="BG1531" i="2"/>
  <c r="BE1531" i="2"/>
  <c r="T1531" i="2"/>
  <c r="R1531" i="2"/>
  <c r="P1531" i="2"/>
  <c r="BI1528" i="2"/>
  <c r="BH1528" i="2"/>
  <c r="BG1528" i="2"/>
  <c r="BE1528" i="2"/>
  <c r="T1528" i="2"/>
  <c r="R1528" i="2"/>
  <c r="P1528" i="2"/>
  <c r="BI1516" i="2"/>
  <c r="BH1516" i="2"/>
  <c r="BG1516" i="2"/>
  <c r="BE1516" i="2"/>
  <c r="T1516" i="2"/>
  <c r="R1516" i="2"/>
  <c r="P1516" i="2"/>
  <c r="BI1513" i="2"/>
  <c r="BH1513" i="2"/>
  <c r="BG1513" i="2"/>
  <c r="BE1513" i="2"/>
  <c r="T1513" i="2"/>
  <c r="R1513" i="2"/>
  <c r="P1513" i="2"/>
  <c r="BI1481" i="2"/>
  <c r="BH1481" i="2"/>
  <c r="BG1481" i="2"/>
  <c r="BE1481" i="2"/>
  <c r="T1481" i="2"/>
  <c r="R1481" i="2"/>
  <c r="P1481" i="2"/>
  <c r="BI1478" i="2"/>
  <c r="BH1478" i="2"/>
  <c r="BG1478" i="2"/>
  <c r="BE1478" i="2"/>
  <c r="T1478" i="2"/>
  <c r="R1478" i="2"/>
  <c r="P1478" i="2"/>
  <c r="BI1468" i="2"/>
  <c r="BH1468" i="2"/>
  <c r="BG1468" i="2"/>
  <c r="BE1468" i="2"/>
  <c r="T1468" i="2"/>
  <c r="R1468" i="2"/>
  <c r="P1468" i="2"/>
  <c r="BI1465" i="2"/>
  <c r="BH1465" i="2"/>
  <c r="BG1465" i="2"/>
  <c r="BE1465" i="2"/>
  <c r="T1465" i="2"/>
  <c r="R1465" i="2"/>
  <c r="P1465" i="2"/>
  <c r="BI1435" i="2"/>
  <c r="BH1435" i="2"/>
  <c r="BG1435" i="2"/>
  <c r="BE1435" i="2"/>
  <c r="T1435" i="2"/>
  <c r="R1435" i="2"/>
  <c r="P1435" i="2"/>
  <c r="BI1432" i="2"/>
  <c r="BH1432" i="2"/>
  <c r="BG1432" i="2"/>
  <c r="BE1432" i="2"/>
  <c r="T1432" i="2"/>
  <c r="R1432" i="2"/>
  <c r="P1432" i="2"/>
  <c r="BI1411" i="2"/>
  <c r="BH1411" i="2"/>
  <c r="BG1411" i="2"/>
  <c r="BE1411" i="2"/>
  <c r="T1411" i="2"/>
  <c r="R1411" i="2"/>
  <c r="P1411" i="2"/>
  <c r="BI1408" i="2"/>
  <c r="BH1408" i="2"/>
  <c r="BG1408" i="2"/>
  <c r="BE1408" i="2"/>
  <c r="T1408" i="2"/>
  <c r="R1408" i="2"/>
  <c r="P1408" i="2"/>
  <c r="BI1396" i="2"/>
  <c r="BH1396" i="2"/>
  <c r="BG1396" i="2"/>
  <c r="BE1396" i="2"/>
  <c r="T1396" i="2"/>
  <c r="R1396" i="2"/>
  <c r="P1396" i="2"/>
  <c r="BI1391" i="2"/>
  <c r="BH1391" i="2"/>
  <c r="BG1391" i="2"/>
  <c r="BE1391" i="2"/>
  <c r="T1391" i="2"/>
  <c r="T1390" i="2" s="1"/>
  <c r="R1391" i="2"/>
  <c r="R1390" i="2" s="1"/>
  <c r="P1391" i="2"/>
  <c r="P1390" i="2" s="1"/>
  <c r="BI1388" i="2"/>
  <c r="BH1388" i="2"/>
  <c r="BG1388" i="2"/>
  <c r="BE1388" i="2"/>
  <c r="T1388" i="2"/>
  <c r="R1388" i="2"/>
  <c r="P1388" i="2"/>
  <c r="BI1383" i="2"/>
  <c r="BH1383" i="2"/>
  <c r="BG1383" i="2"/>
  <c r="BE1383" i="2"/>
  <c r="T1383" i="2"/>
  <c r="R1383" i="2"/>
  <c r="P1383" i="2"/>
  <c r="BI1375" i="2"/>
  <c r="BH1375" i="2"/>
  <c r="BG1375" i="2"/>
  <c r="BE1375" i="2"/>
  <c r="T1375" i="2"/>
  <c r="R1375" i="2"/>
  <c r="P1375" i="2"/>
  <c r="BI1371" i="2"/>
  <c r="BH1371" i="2"/>
  <c r="BG1371" i="2"/>
  <c r="BE1371" i="2"/>
  <c r="T1371" i="2"/>
  <c r="R1371" i="2"/>
  <c r="P1371" i="2"/>
  <c r="BI1368" i="2"/>
  <c r="BH1368" i="2"/>
  <c r="BG1368" i="2"/>
  <c r="BE1368" i="2"/>
  <c r="T1368" i="2"/>
  <c r="R1368" i="2"/>
  <c r="P1368" i="2"/>
  <c r="BI1364" i="2"/>
  <c r="BH1364" i="2"/>
  <c r="BG1364" i="2"/>
  <c r="BE1364" i="2"/>
  <c r="T1364" i="2"/>
  <c r="R1364" i="2"/>
  <c r="P1364" i="2"/>
  <c r="BI1359" i="2"/>
  <c r="BH1359" i="2"/>
  <c r="BG1359" i="2"/>
  <c r="BE1359" i="2"/>
  <c r="T1359" i="2"/>
  <c r="R1359" i="2"/>
  <c r="P1359" i="2"/>
  <c r="BI1356" i="2"/>
  <c r="BH1356" i="2"/>
  <c r="BG1356" i="2"/>
  <c r="BE1356" i="2"/>
  <c r="T1356" i="2"/>
  <c r="R1356" i="2"/>
  <c r="P1356" i="2"/>
  <c r="BI1353" i="2"/>
  <c r="BH1353" i="2"/>
  <c r="BG1353" i="2"/>
  <c r="BE1353" i="2"/>
  <c r="T1353" i="2"/>
  <c r="R1353" i="2"/>
  <c r="P1353" i="2"/>
  <c r="BI1351" i="2"/>
  <c r="BH1351" i="2"/>
  <c r="BG1351" i="2"/>
  <c r="BE1351" i="2"/>
  <c r="T1351" i="2"/>
  <c r="R1351" i="2"/>
  <c r="P1351" i="2"/>
  <c r="BI1348" i="2"/>
  <c r="BH1348" i="2"/>
  <c r="BG1348" i="2"/>
  <c r="BE1348" i="2"/>
  <c r="T1348" i="2"/>
  <c r="R1348" i="2"/>
  <c r="P1348" i="2"/>
  <c r="BI1346" i="2"/>
  <c r="BH1346" i="2"/>
  <c r="BG1346" i="2"/>
  <c r="BE1346" i="2"/>
  <c r="T1346" i="2"/>
  <c r="R1346" i="2"/>
  <c r="P1346" i="2"/>
  <c r="BI1343" i="2"/>
  <c r="BH1343" i="2"/>
  <c r="BG1343" i="2"/>
  <c r="BE1343" i="2"/>
  <c r="T1343" i="2"/>
  <c r="R1343" i="2"/>
  <c r="P1343" i="2"/>
  <c r="BI1323" i="2"/>
  <c r="BH1323" i="2"/>
  <c r="BG1323" i="2"/>
  <c r="BE1323" i="2"/>
  <c r="T1323" i="2"/>
  <c r="R1323" i="2"/>
  <c r="P1323" i="2"/>
  <c r="BI1318" i="2"/>
  <c r="BH1318" i="2"/>
  <c r="BG1318" i="2"/>
  <c r="BE1318" i="2"/>
  <c r="T1318" i="2"/>
  <c r="R1318" i="2"/>
  <c r="P1318" i="2"/>
  <c r="BI1310" i="2"/>
  <c r="BH1310" i="2"/>
  <c r="BG1310" i="2"/>
  <c r="BE1310" i="2"/>
  <c r="T1310" i="2"/>
  <c r="R1310" i="2"/>
  <c r="P1310" i="2"/>
  <c r="BI1295" i="2"/>
  <c r="BH1295" i="2"/>
  <c r="BG1295" i="2"/>
  <c r="BE1295" i="2"/>
  <c r="T1295" i="2"/>
  <c r="R1295" i="2"/>
  <c r="P1295" i="2"/>
  <c r="BI1291" i="2"/>
  <c r="BH1291" i="2"/>
  <c r="BG1291" i="2"/>
  <c r="BE1291" i="2"/>
  <c r="T1291" i="2"/>
  <c r="R1291" i="2"/>
  <c r="P1291" i="2"/>
  <c r="BI1238" i="2"/>
  <c r="BH1238" i="2"/>
  <c r="BG1238" i="2"/>
  <c r="BE1238" i="2"/>
  <c r="T1238" i="2"/>
  <c r="R1238" i="2"/>
  <c r="P1238" i="2"/>
  <c r="BI1235" i="2"/>
  <c r="BH1235" i="2"/>
  <c r="BG1235" i="2"/>
  <c r="BE1235" i="2"/>
  <c r="T1235" i="2"/>
  <c r="R1235" i="2"/>
  <c r="P1235" i="2"/>
  <c r="BI1227" i="2"/>
  <c r="BH1227" i="2"/>
  <c r="BG1227" i="2"/>
  <c r="BE1227" i="2"/>
  <c r="T1227" i="2"/>
  <c r="R1227" i="2"/>
  <c r="P1227" i="2"/>
  <c r="BI1174" i="2"/>
  <c r="BH1174" i="2"/>
  <c r="BG1174" i="2"/>
  <c r="BE1174" i="2"/>
  <c r="T1174" i="2"/>
  <c r="R1174" i="2"/>
  <c r="P1174" i="2"/>
  <c r="BI1171" i="2"/>
  <c r="BH1171" i="2"/>
  <c r="BG1171" i="2"/>
  <c r="BE1171" i="2"/>
  <c r="T1171" i="2"/>
  <c r="R1171" i="2"/>
  <c r="P1171" i="2"/>
  <c r="BI1164" i="2"/>
  <c r="BH1164" i="2"/>
  <c r="BG1164" i="2"/>
  <c r="BE1164" i="2"/>
  <c r="T1164" i="2"/>
  <c r="R1164" i="2"/>
  <c r="P1164" i="2"/>
  <c r="BI1161" i="2"/>
  <c r="BH1161" i="2"/>
  <c r="BG1161" i="2"/>
  <c r="BE1161" i="2"/>
  <c r="T1161" i="2"/>
  <c r="R1161" i="2"/>
  <c r="P1161" i="2"/>
  <c r="BI1151" i="2"/>
  <c r="BH1151" i="2"/>
  <c r="BG1151" i="2"/>
  <c r="BE1151" i="2"/>
  <c r="T1151" i="2"/>
  <c r="R1151" i="2"/>
  <c r="P1151" i="2"/>
  <c r="BI1147" i="2"/>
  <c r="BH1147" i="2"/>
  <c r="BG1147" i="2"/>
  <c r="BE1147" i="2"/>
  <c r="T1147" i="2"/>
  <c r="R1147" i="2"/>
  <c r="P1147" i="2"/>
  <c r="BI1142" i="2"/>
  <c r="BH1142" i="2"/>
  <c r="BG1142" i="2"/>
  <c r="BE1142" i="2"/>
  <c r="T1142" i="2"/>
  <c r="R1142" i="2"/>
  <c r="P1142" i="2"/>
  <c r="BI1139" i="2"/>
  <c r="BH1139" i="2"/>
  <c r="BG1139" i="2"/>
  <c r="BE1139" i="2"/>
  <c r="T1139" i="2"/>
  <c r="R1139" i="2"/>
  <c r="P1139" i="2"/>
  <c r="BI1130" i="2"/>
  <c r="BH1130" i="2"/>
  <c r="BG1130" i="2"/>
  <c r="BE1130" i="2"/>
  <c r="T1130" i="2"/>
  <c r="R1130" i="2"/>
  <c r="P1130" i="2"/>
  <c r="BI1125" i="2"/>
  <c r="BH1125" i="2"/>
  <c r="BG1125" i="2"/>
  <c r="BE1125" i="2"/>
  <c r="T1125" i="2"/>
  <c r="R1125" i="2"/>
  <c r="P1125" i="2"/>
  <c r="BI1050" i="2"/>
  <c r="BH1050" i="2"/>
  <c r="BG1050" i="2"/>
  <c r="BE1050" i="2"/>
  <c r="T1050" i="2"/>
  <c r="R1050" i="2"/>
  <c r="P1050" i="2"/>
  <c r="BI975" i="2"/>
  <c r="BH975" i="2"/>
  <c r="BG975" i="2"/>
  <c r="BE975" i="2"/>
  <c r="T975" i="2"/>
  <c r="R975" i="2"/>
  <c r="P975" i="2"/>
  <c r="BI900" i="2"/>
  <c r="BH900" i="2"/>
  <c r="BG900" i="2"/>
  <c r="BE900" i="2"/>
  <c r="T900" i="2"/>
  <c r="R900" i="2"/>
  <c r="P900" i="2"/>
  <c r="BI895" i="2"/>
  <c r="BH895" i="2"/>
  <c r="BG895" i="2"/>
  <c r="BE895" i="2"/>
  <c r="T895" i="2"/>
  <c r="R895" i="2"/>
  <c r="P895" i="2"/>
  <c r="BI887" i="2"/>
  <c r="BH887" i="2"/>
  <c r="BG887" i="2"/>
  <c r="BE887" i="2"/>
  <c r="T887" i="2"/>
  <c r="R887" i="2"/>
  <c r="P887" i="2"/>
  <c r="BI883" i="2"/>
  <c r="BH883" i="2"/>
  <c r="BG883" i="2"/>
  <c r="BE883" i="2"/>
  <c r="T883" i="2"/>
  <c r="R883" i="2"/>
  <c r="P883" i="2"/>
  <c r="BI870" i="2"/>
  <c r="BH870" i="2"/>
  <c r="BG870" i="2"/>
  <c r="BE870" i="2"/>
  <c r="T870" i="2"/>
  <c r="R870" i="2"/>
  <c r="P870" i="2"/>
  <c r="BI855" i="2"/>
  <c r="BH855" i="2"/>
  <c r="BG855" i="2"/>
  <c r="BE855" i="2"/>
  <c r="T855" i="2"/>
  <c r="R855" i="2"/>
  <c r="P855" i="2"/>
  <c r="BI846" i="2"/>
  <c r="BH846" i="2"/>
  <c r="BG846" i="2"/>
  <c r="BE846" i="2"/>
  <c r="T846" i="2"/>
  <c r="R846" i="2"/>
  <c r="P846" i="2"/>
  <c r="BI840" i="2"/>
  <c r="BH840" i="2"/>
  <c r="BG840" i="2"/>
  <c r="BE840" i="2"/>
  <c r="T840" i="2"/>
  <c r="R840" i="2"/>
  <c r="P840" i="2"/>
  <c r="BI836" i="2"/>
  <c r="BH836" i="2"/>
  <c r="BG836" i="2"/>
  <c r="BE836" i="2"/>
  <c r="T836" i="2"/>
  <c r="R836" i="2"/>
  <c r="P836" i="2"/>
  <c r="BI799" i="2"/>
  <c r="BH799" i="2"/>
  <c r="BG799" i="2"/>
  <c r="BE799" i="2"/>
  <c r="T799" i="2"/>
  <c r="R799" i="2"/>
  <c r="P799" i="2"/>
  <c r="BI789" i="2"/>
  <c r="BH789" i="2"/>
  <c r="BG789" i="2"/>
  <c r="BE789" i="2"/>
  <c r="T789" i="2"/>
  <c r="R789" i="2"/>
  <c r="P789" i="2"/>
  <c r="BI759" i="2"/>
  <c r="BH759" i="2"/>
  <c r="BG759" i="2"/>
  <c r="BE759" i="2"/>
  <c r="T759" i="2"/>
  <c r="R759" i="2"/>
  <c r="P759" i="2"/>
  <c r="BI755" i="2"/>
  <c r="BH755" i="2"/>
  <c r="BG755" i="2"/>
  <c r="BE755" i="2"/>
  <c r="T755" i="2"/>
  <c r="R755" i="2"/>
  <c r="P755" i="2"/>
  <c r="BI751" i="2"/>
  <c r="BH751" i="2"/>
  <c r="BG751" i="2"/>
  <c r="BE751" i="2"/>
  <c r="T751" i="2"/>
  <c r="R751" i="2"/>
  <c r="P751" i="2"/>
  <c r="BI747" i="2"/>
  <c r="BH747" i="2"/>
  <c r="BG747" i="2"/>
  <c r="BE747" i="2"/>
  <c r="T747" i="2"/>
  <c r="R747" i="2"/>
  <c r="P747" i="2"/>
  <c r="BI713" i="2"/>
  <c r="BH713" i="2"/>
  <c r="BG713" i="2"/>
  <c r="BE713" i="2"/>
  <c r="T713" i="2"/>
  <c r="R713" i="2"/>
  <c r="P713" i="2"/>
  <c r="BI673" i="2"/>
  <c r="BH673" i="2"/>
  <c r="BG673" i="2"/>
  <c r="BE673" i="2"/>
  <c r="T673" i="2"/>
  <c r="R673" i="2"/>
  <c r="P673" i="2"/>
  <c r="BI659" i="2"/>
  <c r="BH659" i="2"/>
  <c r="BG659" i="2"/>
  <c r="BE659" i="2"/>
  <c r="T659" i="2"/>
  <c r="R659" i="2"/>
  <c r="P659" i="2"/>
  <c r="BI657" i="2"/>
  <c r="BH657" i="2"/>
  <c r="BG657" i="2"/>
  <c r="BE657" i="2"/>
  <c r="T657" i="2"/>
  <c r="R657" i="2"/>
  <c r="P657" i="2"/>
  <c r="BI654" i="2"/>
  <c r="BH654" i="2"/>
  <c r="BG654" i="2"/>
  <c r="BE654" i="2"/>
  <c r="T654" i="2"/>
  <c r="R654" i="2"/>
  <c r="P654" i="2"/>
  <c r="BI651" i="2"/>
  <c r="BH651" i="2"/>
  <c r="BG651" i="2"/>
  <c r="BE651" i="2"/>
  <c r="T651" i="2"/>
  <c r="R651" i="2"/>
  <c r="P651" i="2"/>
  <c r="BI643" i="2"/>
  <c r="BH643" i="2"/>
  <c r="BG643" i="2"/>
  <c r="BE643" i="2"/>
  <c r="T643" i="2"/>
  <c r="R643" i="2"/>
  <c r="P643" i="2"/>
  <c r="BI625" i="2"/>
  <c r="BH625" i="2"/>
  <c r="BG625" i="2"/>
  <c r="BE625" i="2"/>
  <c r="T625" i="2"/>
  <c r="R625" i="2"/>
  <c r="P625" i="2"/>
  <c r="BI620" i="2"/>
  <c r="BH620" i="2"/>
  <c r="BG620" i="2"/>
  <c r="BE620" i="2"/>
  <c r="T620" i="2"/>
  <c r="R620" i="2"/>
  <c r="P620" i="2"/>
  <c r="BI610" i="2"/>
  <c r="BH610" i="2"/>
  <c r="BG610" i="2"/>
  <c r="BE610" i="2"/>
  <c r="T610" i="2"/>
  <c r="R610" i="2"/>
  <c r="P610" i="2"/>
  <c r="BI569" i="2"/>
  <c r="BH569" i="2"/>
  <c r="BG569" i="2"/>
  <c r="BE569" i="2"/>
  <c r="T569" i="2"/>
  <c r="R569" i="2"/>
  <c r="P569" i="2"/>
  <c r="BI543" i="2"/>
  <c r="BH543" i="2"/>
  <c r="BG543" i="2"/>
  <c r="BE543" i="2"/>
  <c r="T543" i="2"/>
  <c r="R543" i="2"/>
  <c r="P543" i="2"/>
  <c r="BI541" i="2"/>
  <c r="BH541" i="2"/>
  <c r="BG541" i="2"/>
  <c r="BE541" i="2"/>
  <c r="T541" i="2"/>
  <c r="R541" i="2"/>
  <c r="P541" i="2"/>
  <c r="BI536" i="2"/>
  <c r="BH536" i="2"/>
  <c r="BG536" i="2"/>
  <c r="BE536" i="2"/>
  <c r="T536" i="2"/>
  <c r="R536" i="2"/>
  <c r="P536" i="2"/>
  <c r="BI532" i="2"/>
  <c r="BH532" i="2"/>
  <c r="BG532" i="2"/>
  <c r="BE532" i="2"/>
  <c r="T532" i="2"/>
  <c r="R532" i="2"/>
  <c r="P532" i="2"/>
  <c r="BI528" i="2"/>
  <c r="BH528" i="2"/>
  <c r="BG528" i="2"/>
  <c r="BE528" i="2"/>
  <c r="T528" i="2"/>
  <c r="R528" i="2"/>
  <c r="P528" i="2"/>
  <c r="BI524" i="2"/>
  <c r="BH524" i="2"/>
  <c r="BG524" i="2"/>
  <c r="BE524" i="2"/>
  <c r="T524" i="2"/>
  <c r="R524" i="2"/>
  <c r="P524" i="2"/>
  <c r="BI520" i="2"/>
  <c r="BH520" i="2"/>
  <c r="BG520" i="2"/>
  <c r="BE520" i="2"/>
  <c r="T520" i="2"/>
  <c r="R520" i="2"/>
  <c r="P520" i="2"/>
  <c r="BI516" i="2"/>
  <c r="BH516" i="2"/>
  <c r="BG516" i="2"/>
  <c r="BE516" i="2"/>
  <c r="T516" i="2"/>
  <c r="R516" i="2"/>
  <c r="P516" i="2"/>
  <c r="BI512" i="2"/>
  <c r="BH512" i="2"/>
  <c r="BG512" i="2"/>
  <c r="BE512" i="2"/>
  <c r="T512" i="2"/>
  <c r="R512" i="2"/>
  <c r="P512" i="2"/>
  <c r="BI509" i="2"/>
  <c r="BH509" i="2"/>
  <c r="BG509" i="2"/>
  <c r="BE509" i="2"/>
  <c r="T509" i="2"/>
  <c r="R509" i="2"/>
  <c r="P509" i="2"/>
  <c r="BI507" i="2"/>
  <c r="BH507" i="2"/>
  <c r="BG507" i="2"/>
  <c r="BE507" i="2"/>
  <c r="T507" i="2"/>
  <c r="R507" i="2"/>
  <c r="P507" i="2"/>
  <c r="BI505" i="2"/>
  <c r="BH505" i="2"/>
  <c r="BG505" i="2"/>
  <c r="BE505" i="2"/>
  <c r="T505" i="2"/>
  <c r="R505" i="2"/>
  <c r="P505" i="2"/>
  <c r="BI480" i="2"/>
  <c r="BH480" i="2"/>
  <c r="BG480" i="2"/>
  <c r="BE480" i="2"/>
  <c r="T480" i="2"/>
  <c r="R480" i="2"/>
  <c r="P480" i="2"/>
  <c r="BI420" i="2"/>
  <c r="BH420" i="2"/>
  <c r="BG420" i="2"/>
  <c r="BE420" i="2"/>
  <c r="T420" i="2"/>
  <c r="R420" i="2"/>
  <c r="P420" i="2"/>
  <c r="BI403" i="2"/>
  <c r="BH403" i="2"/>
  <c r="BG403" i="2"/>
  <c r="BE403" i="2"/>
  <c r="T403" i="2"/>
  <c r="R403" i="2"/>
  <c r="P403" i="2"/>
  <c r="BI395" i="2"/>
  <c r="BH395" i="2"/>
  <c r="BG395" i="2"/>
  <c r="BE395" i="2"/>
  <c r="T395" i="2"/>
  <c r="R395" i="2"/>
  <c r="P395" i="2"/>
  <c r="BI392" i="2"/>
  <c r="BH392" i="2"/>
  <c r="BG392" i="2"/>
  <c r="BE392" i="2"/>
  <c r="T392" i="2"/>
  <c r="R392" i="2"/>
  <c r="P392" i="2"/>
  <c r="BI386" i="2"/>
  <c r="BH386" i="2"/>
  <c r="BG386" i="2"/>
  <c r="BE386" i="2"/>
  <c r="T386" i="2"/>
  <c r="R386" i="2"/>
  <c r="P386" i="2"/>
  <c r="BI379" i="2"/>
  <c r="BH379" i="2"/>
  <c r="BG379" i="2"/>
  <c r="BE379" i="2"/>
  <c r="T379" i="2"/>
  <c r="R379" i="2"/>
  <c r="P379" i="2"/>
  <c r="BI371" i="2"/>
  <c r="BH371" i="2"/>
  <c r="BG371" i="2"/>
  <c r="BE371" i="2"/>
  <c r="T371" i="2"/>
  <c r="R371" i="2"/>
  <c r="P371" i="2"/>
  <c r="BI362" i="2"/>
  <c r="BH362" i="2"/>
  <c r="BG362" i="2"/>
  <c r="BE362" i="2"/>
  <c r="T362" i="2"/>
  <c r="R362" i="2"/>
  <c r="P362" i="2"/>
  <c r="BI358" i="2"/>
  <c r="BH358" i="2"/>
  <c r="BG358" i="2"/>
  <c r="BE358" i="2"/>
  <c r="T358" i="2"/>
  <c r="R358" i="2"/>
  <c r="P358" i="2"/>
  <c r="BI354" i="2"/>
  <c r="BH354" i="2"/>
  <c r="BG354" i="2"/>
  <c r="BE354" i="2"/>
  <c r="T354" i="2"/>
  <c r="R354" i="2"/>
  <c r="P354" i="2"/>
  <c r="BI328" i="2"/>
  <c r="BH328" i="2"/>
  <c r="BG328" i="2"/>
  <c r="BE328" i="2"/>
  <c r="T328" i="2"/>
  <c r="R328" i="2"/>
  <c r="P328" i="2"/>
  <c r="BI324" i="2"/>
  <c r="BH324" i="2"/>
  <c r="BG324" i="2"/>
  <c r="BE324" i="2"/>
  <c r="T324" i="2"/>
  <c r="R324" i="2"/>
  <c r="P324" i="2"/>
  <c r="BI316" i="2"/>
  <c r="BH316" i="2"/>
  <c r="BG316" i="2"/>
  <c r="BE316" i="2"/>
  <c r="T316" i="2"/>
  <c r="R316" i="2"/>
  <c r="P316" i="2"/>
  <c r="BI312" i="2"/>
  <c r="BH312" i="2"/>
  <c r="BG312" i="2"/>
  <c r="BE312" i="2"/>
  <c r="T312" i="2"/>
  <c r="R312" i="2"/>
  <c r="P312" i="2"/>
  <c r="BI300" i="2"/>
  <c r="BH300" i="2"/>
  <c r="BG300" i="2"/>
  <c r="BE300" i="2"/>
  <c r="T300" i="2"/>
  <c r="R300" i="2"/>
  <c r="P300" i="2"/>
  <c r="BI266" i="2"/>
  <c r="BH266" i="2"/>
  <c r="BG266" i="2"/>
  <c r="BE266" i="2"/>
  <c r="T266" i="2"/>
  <c r="R266" i="2"/>
  <c r="P266" i="2"/>
  <c r="BI258" i="2"/>
  <c r="BH258" i="2"/>
  <c r="BG258" i="2"/>
  <c r="BE258" i="2"/>
  <c r="T258" i="2"/>
  <c r="R258" i="2"/>
  <c r="P258" i="2"/>
  <c r="BI249" i="2"/>
  <c r="BH249" i="2"/>
  <c r="BG249" i="2"/>
  <c r="BE249" i="2"/>
  <c r="T249" i="2"/>
  <c r="R249" i="2"/>
  <c r="P249" i="2"/>
  <c r="BI241" i="2"/>
  <c r="BH241" i="2"/>
  <c r="BG241" i="2"/>
  <c r="BE241" i="2"/>
  <c r="T241" i="2"/>
  <c r="R241" i="2"/>
  <c r="P241" i="2"/>
  <c r="BI238" i="2"/>
  <c r="BH238" i="2"/>
  <c r="BG238" i="2"/>
  <c r="BE238" i="2"/>
  <c r="T238" i="2"/>
  <c r="R238" i="2"/>
  <c r="P238" i="2"/>
  <c r="BI235" i="2"/>
  <c r="BH235" i="2"/>
  <c r="BG235" i="2"/>
  <c r="BE235" i="2"/>
  <c r="T235" i="2"/>
  <c r="R235" i="2"/>
  <c r="P235" i="2"/>
  <c r="BI231" i="2"/>
  <c r="BH231" i="2"/>
  <c r="BG231" i="2"/>
  <c r="BE231" i="2"/>
  <c r="T231" i="2"/>
  <c r="R231" i="2"/>
  <c r="P231" i="2"/>
  <c r="BI227" i="2"/>
  <c r="BH227" i="2"/>
  <c r="BG227" i="2"/>
  <c r="BE227" i="2"/>
  <c r="T227" i="2"/>
  <c r="R227" i="2"/>
  <c r="P227" i="2"/>
  <c r="BI222" i="2"/>
  <c r="BH222" i="2"/>
  <c r="BG222" i="2"/>
  <c r="BE222" i="2"/>
  <c r="T222" i="2"/>
  <c r="R222" i="2"/>
  <c r="P222" i="2"/>
  <c r="BI217" i="2"/>
  <c r="BH217" i="2"/>
  <c r="BG217" i="2"/>
  <c r="BE217" i="2"/>
  <c r="T217" i="2"/>
  <c r="R217" i="2"/>
  <c r="P217" i="2"/>
  <c r="BI212" i="2"/>
  <c r="BH212" i="2"/>
  <c r="BG212" i="2"/>
  <c r="BE212" i="2"/>
  <c r="T212" i="2"/>
  <c r="R212" i="2"/>
  <c r="P212" i="2"/>
  <c r="BI208" i="2"/>
  <c r="BH208" i="2"/>
  <c r="BG208" i="2"/>
  <c r="BE208" i="2"/>
  <c r="T208" i="2"/>
  <c r="R208" i="2"/>
  <c r="P208" i="2"/>
  <c r="BI203" i="2"/>
  <c r="BH203" i="2"/>
  <c r="BG203" i="2"/>
  <c r="BE203" i="2"/>
  <c r="T203" i="2"/>
  <c r="R203" i="2"/>
  <c r="P203" i="2"/>
  <c r="BI198" i="2"/>
  <c r="BH198" i="2"/>
  <c r="BG198" i="2"/>
  <c r="BE198" i="2"/>
  <c r="T198" i="2"/>
  <c r="R198" i="2"/>
  <c r="P198" i="2"/>
  <c r="BI193" i="2"/>
  <c r="BH193" i="2"/>
  <c r="BG193" i="2"/>
  <c r="BE193" i="2"/>
  <c r="T193" i="2"/>
  <c r="R193" i="2"/>
  <c r="P193" i="2"/>
  <c r="BI187" i="2"/>
  <c r="BH187" i="2"/>
  <c r="BG187" i="2"/>
  <c r="BE187" i="2"/>
  <c r="T187" i="2"/>
  <c r="R187" i="2"/>
  <c r="P187" i="2"/>
  <c r="BI181" i="2"/>
  <c r="BH181" i="2"/>
  <c r="BG181" i="2"/>
  <c r="BE181" i="2"/>
  <c r="T181" i="2"/>
  <c r="R181" i="2"/>
  <c r="P181" i="2"/>
  <c r="BI176" i="2"/>
  <c r="BH176" i="2"/>
  <c r="BG176" i="2"/>
  <c r="BE176" i="2"/>
  <c r="T176" i="2"/>
  <c r="R176" i="2"/>
  <c r="P176" i="2"/>
  <c r="BI171" i="2"/>
  <c r="BH171" i="2"/>
  <c r="BG171" i="2"/>
  <c r="BE171" i="2"/>
  <c r="T171" i="2"/>
  <c r="R171" i="2"/>
  <c r="P171" i="2"/>
  <c r="BI166" i="2"/>
  <c r="BH166" i="2"/>
  <c r="BG166" i="2"/>
  <c r="BE166" i="2"/>
  <c r="T166" i="2"/>
  <c r="R166" i="2"/>
  <c r="P166" i="2"/>
  <c r="BI161" i="2"/>
  <c r="BH161" i="2"/>
  <c r="BG161" i="2"/>
  <c r="BE161" i="2"/>
  <c r="T161" i="2"/>
  <c r="R161" i="2"/>
  <c r="P161" i="2"/>
  <c r="BI155" i="2"/>
  <c r="BH155" i="2"/>
  <c r="BG155" i="2"/>
  <c r="BE155" i="2"/>
  <c r="T155" i="2"/>
  <c r="R155" i="2"/>
  <c r="P155" i="2"/>
  <c r="BI147" i="2"/>
  <c r="BH147" i="2"/>
  <c r="BG147" i="2"/>
  <c r="BE147" i="2"/>
  <c r="T147" i="2"/>
  <c r="R147" i="2"/>
  <c r="P147" i="2"/>
  <c r="J141" i="2"/>
  <c r="J140" i="2"/>
  <c r="F140" i="2"/>
  <c r="F138" i="2"/>
  <c r="E136" i="2"/>
  <c r="J92" i="2"/>
  <c r="J91" i="2"/>
  <c r="F91" i="2"/>
  <c r="F89" i="2"/>
  <c r="E87" i="2"/>
  <c r="J18" i="2"/>
  <c r="E18" i="2"/>
  <c r="F141" i="2" s="1"/>
  <c r="J17" i="2"/>
  <c r="J12" i="2"/>
  <c r="J138" i="2" s="1"/>
  <c r="E7" i="2"/>
  <c r="E134" i="2" s="1"/>
  <c r="L90" i="1"/>
  <c r="AM90" i="1"/>
  <c r="AM89" i="1"/>
  <c r="L89" i="1"/>
  <c r="AM87" i="1"/>
  <c r="L87" i="1"/>
  <c r="L85" i="1"/>
  <c r="L84" i="1"/>
  <c r="J2000" i="2"/>
  <c r="BK1812" i="2"/>
  <c r="J1646" i="2"/>
  <c r="J1351" i="2"/>
  <c r="J870" i="2"/>
  <c r="J659" i="2"/>
  <c r="BK505" i="2"/>
  <c r="BK198" i="2"/>
  <c r="J2138" i="2"/>
  <c r="J1740" i="2"/>
  <c r="BK1435" i="2"/>
  <c r="BK1235" i="2"/>
  <c r="J657" i="2"/>
  <c r="BK358" i="2"/>
  <c r="J217" i="2"/>
  <c r="J2237" i="2"/>
  <c r="BK1879" i="2"/>
  <c r="J1744" i="2"/>
  <c r="J1946" i="2"/>
  <c r="BK1744" i="2"/>
  <c r="BK2839" i="2"/>
  <c r="J2495" i="2"/>
  <c r="J2850" i="2"/>
  <c r="J2685" i="2"/>
  <c r="BK2482" i="2"/>
  <c r="BK2796" i="2"/>
  <c r="BK2441" i="2"/>
  <c r="BK2219" i="2"/>
  <c r="BK2171" i="2"/>
  <c r="BK2033" i="2"/>
  <c r="J1896" i="2"/>
  <c r="BK1343" i="2"/>
  <c r="J1161" i="2"/>
  <c r="BK895" i="2"/>
  <c r="BK659" i="2"/>
  <c r="J420" i="2"/>
  <c r="BK2833" i="2"/>
  <c r="BK2815" i="2"/>
  <c r="J2783" i="2"/>
  <c r="J2500" i="2"/>
  <c r="J2424" i="2"/>
  <c r="BK2316" i="2"/>
  <c r="J1832" i="2"/>
  <c r="BK1754" i="2"/>
  <c r="J1679" i="2"/>
  <c r="J2393" i="2"/>
  <c r="BK2044" i="2"/>
  <c r="J1879" i="2"/>
  <c r="J1629" i="2"/>
  <c r="J1411" i="2"/>
  <c r="BK1318" i="2"/>
  <c r="BK657" i="2"/>
  <c r="J358" i="2"/>
  <c r="AS94" i="1"/>
  <c r="J2292" i="2"/>
  <c r="BK1975" i="2"/>
  <c r="J2332" i="2"/>
  <c r="J2468" i="2"/>
  <c r="BK2762" i="2"/>
  <c r="J2734" i="2"/>
  <c r="J2474" i="2"/>
  <c r="J2263" i="2"/>
  <c r="BK2465" i="2"/>
  <c r="J2318" i="2"/>
  <c r="BK2019" i="2"/>
  <c r="BK1843" i="2"/>
  <c r="J1618" i="2"/>
  <c r="J1391" i="2"/>
  <c r="BK1238" i="2"/>
  <c r="J895" i="2"/>
  <c r="BK249" i="2"/>
  <c r="J181" i="2"/>
  <c r="J155" i="2"/>
  <c r="BK2779" i="2"/>
  <c r="J2762" i="2"/>
  <c r="J2213" i="2"/>
  <c r="J2374" i="2"/>
  <c r="BK2030" i="2"/>
  <c r="BK1732" i="2"/>
  <c r="BK1531" i="2"/>
  <c r="J1346" i="2"/>
  <c r="BK883" i="2"/>
  <c r="BK541" i="2"/>
  <c r="J379" i="2"/>
  <c r="J241" i="2"/>
  <c r="BK2734" i="2"/>
  <c r="J2471" i="2"/>
  <c r="BK2485" i="2"/>
  <c r="J2447" i="2"/>
  <c r="BK2324" i="2"/>
  <c r="BK167" i="3"/>
  <c r="BK145" i="3"/>
  <c r="BK138" i="3"/>
  <c r="J138" i="3"/>
  <c r="BK244" i="4"/>
  <c r="BK285" i="4"/>
  <c r="J290" i="4"/>
  <c r="BK290" i="4"/>
  <c r="J195" i="4"/>
  <c r="J271" i="4"/>
  <c r="J171" i="5"/>
  <c r="J216" i="5"/>
  <c r="J191" i="5"/>
  <c r="BK196" i="5"/>
  <c r="BK181" i="5"/>
  <c r="BK122" i="5"/>
  <c r="J264" i="6"/>
  <c r="BK248" i="6"/>
  <c r="BK268" i="6"/>
  <c r="BK215" i="6"/>
  <c r="BK245" i="6"/>
  <c r="J224" i="6"/>
  <c r="BK184" i="6"/>
  <c r="BK154" i="6"/>
  <c r="J198" i="7"/>
  <c r="BK172" i="7"/>
  <c r="J206" i="7"/>
  <c r="BK131" i="7"/>
  <c r="BK198" i="7"/>
  <c r="J136" i="7"/>
  <c r="J141" i="7"/>
  <c r="BK161" i="8"/>
  <c r="BK121" i="9"/>
  <c r="BK2103" i="2"/>
  <c r="J1868" i="2"/>
  <c r="BK1740" i="2"/>
  <c r="J1633" i="2"/>
  <c r="J1396" i="2"/>
  <c r="J1174" i="2"/>
  <c r="BK747" i="2"/>
  <c r="BK395" i="2"/>
  <c r="BK258" i="2"/>
  <c r="J2288" i="2"/>
  <c r="BK2159" i="2"/>
  <c r="BK1791" i="2"/>
  <c r="J1656" i="2"/>
  <c r="J1356" i="2"/>
  <c r="BK1151" i="2"/>
  <c r="BK751" i="2"/>
  <c r="J509" i="2"/>
  <c r="J231" i="2"/>
  <c r="BK2350" i="2"/>
  <c r="J2118" i="2"/>
  <c r="BK1955" i="2"/>
  <c r="J1752" i="2"/>
  <c r="J2109" i="2"/>
  <c r="J1707" i="2"/>
  <c r="J883" i="2"/>
  <c r="BK2497" i="2"/>
  <c r="J2414" i="2"/>
  <c r="BK2783" i="2"/>
  <c r="J2487" i="2"/>
  <c r="BK2134" i="2"/>
  <c r="BK2853" i="2"/>
  <c r="J2629" i="2"/>
  <c r="BK2387" i="2"/>
  <c r="BK2190" i="2"/>
  <c r="BK2118" i="2"/>
  <c r="BK1946" i="2"/>
  <c r="BK1924" i="2"/>
  <c r="BK1666" i="2"/>
  <c r="BK1516" i="2"/>
  <c r="J1295" i="2"/>
  <c r="J1139" i="2"/>
  <c r="BK789" i="2"/>
  <c r="J713" i="2"/>
  <c r="J610" i="2"/>
  <c r="BK354" i="2"/>
  <c r="J2326" i="2"/>
  <c r="BK2260" i="2"/>
  <c r="J2044" i="2"/>
  <c r="J2340" i="2"/>
  <c r="J2823" i="2"/>
  <c r="BK2720" i="2"/>
  <c r="J2565" i="2"/>
  <c r="BK2385" i="2"/>
  <c r="BK2310" i="2"/>
  <c r="J2106" i="2"/>
  <c r="BK1775" i="2"/>
  <c r="BK1718" i="2"/>
  <c r="J1666" i="2"/>
  <c r="BK2640" i="2"/>
  <c r="J2066" i="2"/>
  <c r="J1952" i="2"/>
  <c r="J1674" i="2"/>
  <c r="BK1481" i="2"/>
  <c r="BK1396" i="2"/>
  <c r="BK1359" i="2"/>
  <c r="BK870" i="2"/>
  <c r="J620" i="2"/>
  <c r="BK371" i="2"/>
  <c r="J208" i="2"/>
  <c r="J2633" i="2"/>
  <c r="J2516" i="2"/>
  <c r="BK2474" i="2"/>
  <c r="J2069" i="2"/>
  <c r="BK1862" i="2"/>
  <c r="BK1633" i="2"/>
  <c r="BK1130" i="2"/>
  <c r="J755" i="2"/>
  <c r="J235" i="2"/>
  <c r="BK2758" i="2"/>
  <c r="BK2414" i="2"/>
  <c r="J2360" i="2"/>
  <c r="BK2565" i="2"/>
  <c r="BK2416" i="2"/>
  <c r="J2779" i="2"/>
  <c r="J2753" i="2"/>
  <c r="BK2584" i="2"/>
  <c r="BK2487" i="2"/>
  <c r="J2395" i="2"/>
  <c r="BK2549" i="2"/>
  <c r="BK2451" i="2"/>
  <c r="BK2360" i="2"/>
  <c r="J2022" i="2"/>
  <c r="BK1927" i="2"/>
  <c r="J1775" i="2"/>
  <c r="J1615" i="2"/>
  <c r="BK1465" i="2"/>
  <c r="J1353" i="2"/>
  <c r="J1050" i="2"/>
  <c r="J799" i="2"/>
  <c r="J536" i="2"/>
  <c r="BK379" i="2"/>
  <c r="BK176" i="2"/>
  <c r="BK2702" i="2"/>
  <c r="J2606" i="2"/>
  <c r="BK2766" i="2"/>
  <c r="BK2660" i="2"/>
  <c r="J2295" i="2"/>
  <c r="BK2770" i="2"/>
  <c r="J2433" i="2"/>
  <c r="BK2228" i="2"/>
  <c r="BK2077" i="2"/>
  <c r="BK1694" i="2"/>
  <c r="J1528" i="2"/>
  <c r="J1343" i="2"/>
  <c r="BK975" i="2"/>
  <c r="J569" i="2"/>
  <c r="BK520" i="2"/>
  <c r="BK312" i="2"/>
  <c r="BK147" i="2"/>
  <c r="J2485" i="2"/>
  <c r="J2584" i="2"/>
  <c r="J2480" i="2"/>
  <c r="BK2443" i="2"/>
  <c r="BK2348" i="2"/>
  <c r="J158" i="3"/>
  <c r="J125" i="3"/>
  <c r="J145" i="3"/>
  <c r="J155" i="3"/>
  <c r="BK151" i="3"/>
  <c r="J151" i="3"/>
  <c r="J131" i="3"/>
  <c r="BK301" i="4"/>
  <c r="J179" i="4"/>
  <c r="J157" i="4"/>
  <c r="BK307" i="4"/>
  <c r="BK195" i="4"/>
  <c r="J167" i="4"/>
  <c r="BK146" i="4"/>
  <c r="J206" i="4"/>
  <c r="J191" i="4"/>
  <c r="BK234" i="4"/>
  <c r="BK216" i="4"/>
  <c r="BK132" i="4"/>
  <c r="J149" i="4"/>
  <c r="J140" i="4"/>
  <c r="BK143" i="4"/>
  <c r="J147" i="5"/>
  <c r="J122" i="5"/>
  <c r="J178" i="5"/>
  <c r="BK171" i="5"/>
  <c r="J188" i="5"/>
  <c r="J152" i="5"/>
  <c r="BK276" i="6"/>
  <c r="J245" i="6"/>
  <c r="BK188" i="6"/>
  <c r="BK239" i="6"/>
  <c r="BK224" i="6"/>
  <c r="J133" i="6"/>
  <c r="J242" i="6"/>
  <c r="BK213" i="6"/>
  <c r="J235" i="6"/>
  <c r="BK137" i="6"/>
  <c r="BK205" i="6"/>
  <c r="BK194" i="7"/>
  <c r="J180" i="7"/>
  <c r="BK121" i="7"/>
  <c r="BK151" i="7"/>
  <c r="BK136" i="7"/>
  <c r="BK126" i="7"/>
  <c r="J121" i="7"/>
  <c r="BK149" i="8"/>
  <c r="BK154" i="8"/>
  <c r="J144" i="8"/>
  <c r="F37" i="9"/>
  <c r="BD102" i="1" s="1"/>
  <c r="J2355" i="2"/>
  <c r="J1888" i="2"/>
  <c r="BK1799" i="2"/>
  <c r="BK1721" i="2"/>
  <c r="J1481" i="2"/>
  <c r="BK1161" i="2"/>
  <c r="BK755" i="2"/>
  <c r="J520" i="2"/>
  <c r="J266" i="2"/>
  <c r="BK2318" i="2"/>
  <c r="J2171" i="2"/>
  <c r="J1323" i="2"/>
  <c r="J1142" i="2"/>
  <c r="BK543" i="2"/>
  <c r="J403" i="2"/>
  <c r="J249" i="2"/>
  <c r="J2134" i="2"/>
  <c r="BK2041" i="2"/>
  <c r="J1843" i="2"/>
  <c r="BK2367" i="2"/>
  <c r="J1955" i="2"/>
  <c r="J1754" i="2"/>
  <c r="BK2508" i="2"/>
  <c r="BK2295" i="2"/>
  <c r="BK2750" i="2"/>
  <c r="J2538" i="2"/>
  <c r="BK2480" i="2"/>
  <c r="BK2860" i="2"/>
  <c r="J2702" i="2"/>
  <c r="J2310" i="2"/>
  <c r="BK2182" i="2"/>
  <c r="J2041" i="2"/>
  <c r="BK1679" i="2"/>
  <c r="J1531" i="2"/>
  <c r="J1227" i="2"/>
  <c r="J747" i="2"/>
  <c r="BK528" i="2"/>
  <c r="BK161" i="2"/>
  <c r="BK2121" i="2"/>
  <c r="J2839" i="2"/>
  <c r="BK2794" i="2"/>
  <c r="J2477" i="2"/>
  <c r="BK2340" i="2"/>
  <c r="J1882" i="2"/>
  <c r="BK1710" i="2"/>
  <c r="BK1626" i="2"/>
  <c r="BK2650" i="2"/>
  <c r="BK2069" i="2"/>
  <c r="BK1978" i="2"/>
  <c r="J1718" i="2"/>
  <c r="J1516" i="2"/>
  <c r="J1383" i="2"/>
  <c r="BK1050" i="2"/>
  <c r="J480" i="2"/>
  <c r="BK227" i="2"/>
  <c r="J2770" i="2"/>
  <c r="BK2538" i="2"/>
  <c r="BK2500" i="2"/>
  <c r="BK2106" i="2"/>
  <c r="J1893" i="2"/>
  <c r="J1671" i="2"/>
  <c r="BK1291" i="2"/>
  <c r="BK673" i="2"/>
  <c r="BK231" i="2"/>
  <c r="BK2531" i="2"/>
  <c r="J2362" i="2"/>
  <c r="BK2541" i="2"/>
  <c r="J2796" i="2"/>
  <c r="J2681" i="2"/>
  <c r="BK2403" i="2"/>
  <c r="J2541" i="2"/>
  <c r="J2385" i="2"/>
  <c r="J2077" i="2"/>
  <c r="BK1952" i="2"/>
  <c r="BK1835" i="2"/>
  <c r="J1513" i="2"/>
  <c r="J1371" i="2"/>
  <c r="J836" i="2"/>
  <c r="BK643" i="2"/>
  <c r="J507" i="2"/>
  <c r="J212" i="2"/>
  <c r="J166" i="2"/>
  <c r="BK2609" i="2"/>
  <c r="J2665" i="2"/>
  <c r="BK2332" i="2"/>
  <c r="J2159" i="2"/>
  <c r="BK2138" i="2"/>
  <c r="BK1893" i="2"/>
  <c r="BK1707" i="2"/>
  <c r="BK1513" i="2"/>
  <c r="J1318" i="2"/>
  <c r="J759" i="2"/>
  <c r="J532" i="2"/>
  <c r="J316" i="2"/>
  <c r="J187" i="2"/>
  <c r="BK2516" i="2"/>
  <c r="BK2626" i="2"/>
  <c r="BK155" i="3"/>
  <c r="BK121" i="3"/>
  <c r="BK279" i="4"/>
  <c r="BK161" i="4"/>
  <c r="J310" i="4"/>
  <c r="J255" i="4"/>
  <c r="BK276" i="4"/>
  <c r="BK157" i="4"/>
  <c r="J143" i="4"/>
  <c r="BK224" i="4"/>
  <c r="J260" i="4"/>
  <c r="BK255" i="4"/>
  <c r="J227" i="4"/>
  <c r="BK205" i="5"/>
  <c r="BK210" i="5"/>
  <c r="J221" i="5"/>
  <c r="J181" i="5"/>
  <c r="J205" i="5"/>
  <c r="J166" i="5"/>
  <c r="J137" i="5"/>
  <c r="J248" i="6"/>
  <c r="J144" i="6"/>
  <c r="J215" i="6"/>
  <c r="BK264" i="6"/>
  <c r="BK129" i="6"/>
  <c r="J137" i="6"/>
  <c r="BK235" i="6"/>
  <c r="J213" i="6"/>
  <c r="BK165" i="7"/>
  <c r="J126" i="7"/>
  <c r="J194" i="7"/>
  <c r="J213" i="7"/>
  <c r="BK201" i="7"/>
  <c r="J188" i="7"/>
  <c r="J131" i="7"/>
  <c r="BK126" i="8"/>
  <c r="J121" i="8"/>
  <c r="F35" i="9"/>
  <c r="BB102" i="1"/>
  <c r="BK2308" i="2"/>
  <c r="BK1882" i="2"/>
  <c r="J1788" i="2"/>
  <c r="J1732" i="2"/>
  <c r="J1465" i="2"/>
  <c r="BK1164" i="2"/>
  <c r="BK759" i="2"/>
  <c r="J312" i="2"/>
  <c r="BK2374" i="2"/>
  <c r="BK2237" i="2"/>
  <c r="J2003" i="2"/>
  <c r="BK1364" i="2"/>
  <c r="J887" i="2"/>
  <c r="J528" i="2"/>
  <c r="J354" i="2"/>
  <c r="J161" i="2"/>
  <c r="J2050" i="2"/>
  <c r="BK1832" i="2"/>
  <c r="BK2050" i="2"/>
  <c r="J1796" i="2"/>
  <c r="J1235" i="2"/>
  <c r="J2825" i="2"/>
  <c r="BK2234" i="2"/>
  <c r="J2720" i="2"/>
  <c r="J2234" i="2"/>
  <c r="J2857" i="2"/>
  <c r="BK2577" i="2"/>
  <c r="J2435" i="2"/>
  <c r="J2228" i="2"/>
  <c r="BK2109" i="2"/>
  <c r="BK1905" i="2"/>
  <c r="BK1605" i="2"/>
  <c r="BK1323" i="2"/>
  <c r="J1147" i="2"/>
  <c r="BK855" i="2"/>
  <c r="J625" i="2"/>
  <c r="BK386" i="2"/>
  <c r="BK203" i="2"/>
  <c r="BK2129" i="2"/>
  <c r="BK2836" i="2"/>
  <c r="J2833" i="2"/>
  <c r="J2742" i="2"/>
  <c r="BK2574" i="2"/>
  <c r="BK2462" i="2"/>
  <c r="J2308" i="2"/>
  <c r="J1791" i="2"/>
  <c r="J1694" i="2"/>
  <c r="J2775" i="2"/>
  <c r="J2219" i="2"/>
  <c r="BK2003" i="2"/>
  <c r="J1799" i="2"/>
  <c r="J1643" i="2"/>
  <c r="J1368" i="2"/>
  <c r="BK887" i="2"/>
  <c r="BK532" i="2"/>
  <c r="BK316" i="2"/>
  <c r="BK193" i="2"/>
  <c r="BK2553" i="2"/>
  <c r="J2503" i="2"/>
  <c r="J2387" i="2"/>
  <c r="J2063" i="2"/>
  <c r="BK1809" i="2"/>
  <c r="BK1615" i="2"/>
  <c r="BK1356" i="2"/>
  <c r="BK480" i="2"/>
  <c r="J2553" i="2"/>
  <c r="J2376" i="2"/>
  <c r="BK2503" i="2"/>
  <c r="J2342" i="2"/>
  <c r="J2508" i="2"/>
  <c r="J2453" i="2"/>
  <c r="J2692" i="2"/>
  <c r="J2441" i="2"/>
  <c r="J2367" i="2"/>
  <c r="J2030" i="2"/>
  <c r="J1809" i="2"/>
  <c r="BK1528" i="2"/>
  <c r="BK1351" i="2"/>
  <c r="BK1125" i="2"/>
  <c r="J673" i="2"/>
  <c r="J505" i="2"/>
  <c r="J203" i="2"/>
  <c r="BK171" i="2"/>
  <c r="J2588" i="2"/>
  <c r="BK2753" i="2"/>
  <c r="J2334" i="2"/>
  <c r="BK2685" i="2"/>
  <c r="BK2326" i="2"/>
  <c r="BK2022" i="2"/>
  <c r="J1710" i="2"/>
  <c r="J1388" i="2"/>
  <c r="J1364" i="2"/>
  <c r="BK1139" i="2"/>
  <c r="J543" i="2"/>
  <c r="J371" i="2"/>
  <c r="BK212" i="2"/>
  <c r="J2650" i="2"/>
  <c r="J2457" i="2"/>
  <c r="BK133" i="3"/>
  <c r="J307" i="4"/>
  <c r="BK271" i="4"/>
  <c r="BK179" i="4"/>
  <c r="J301" i="4"/>
  <c r="J132" i="4"/>
  <c r="BK268" i="4"/>
  <c r="J234" i="4"/>
  <c r="J161" i="4"/>
  <c r="BK201" i="4"/>
  <c r="J252" i="4"/>
  <c r="J216" i="4"/>
  <c r="J196" i="5"/>
  <c r="BK137" i="5"/>
  <c r="BK184" i="5"/>
  <c r="BK201" i="5"/>
  <c r="BK127" i="5"/>
  <c r="BK132" i="5"/>
  <c r="BK156" i="5"/>
  <c r="J276" i="6"/>
  <c r="J188" i="6"/>
  <c r="BK229" i="6"/>
  <c r="J210" i="6"/>
  <c r="J205" i="6"/>
  <c r="J197" i="6"/>
  <c r="J162" i="6"/>
  <c r="BK133" i="6"/>
  <c r="BK160" i="7"/>
  <c r="BK155" i="7"/>
  <c r="BK146" i="7"/>
  <c r="J184" i="7"/>
  <c r="J165" i="7"/>
  <c r="J161" i="8"/>
  <c r="BK134" i="8"/>
  <c r="BK121" i="8"/>
  <c r="BK144" i="8"/>
  <c r="F36" i="9"/>
  <c r="BC102" i="1"/>
  <c r="BK2342" i="2"/>
  <c r="J1924" i="2"/>
  <c r="BK1765" i="2"/>
  <c r="BK1618" i="2"/>
  <c r="BK1310" i="2"/>
  <c r="J855" i="2"/>
  <c r="BK507" i="2"/>
  <c r="BK155" i="2"/>
  <c r="J2177" i="2"/>
  <c r="BK1868" i="2"/>
  <c r="BK1697" i="2"/>
  <c r="J1359" i="2"/>
  <c r="BK1171" i="2"/>
  <c r="J541" i="2"/>
  <c r="BK362" i="2"/>
  <c r="BK241" i="2"/>
  <c r="BK2288" i="2"/>
  <c r="J1975" i="2"/>
  <c r="BK2303" i="2"/>
  <c r="BK1896" i="2"/>
  <c r="J1171" i="2"/>
  <c r="J2836" i="2"/>
  <c r="BK2447" i="2"/>
  <c r="BK2857" i="2"/>
  <c r="J2534" i="2"/>
  <c r="J2182" i="2"/>
  <c r="J2807" i="2"/>
  <c r="J2443" i="2"/>
  <c r="J2285" i="2"/>
  <c r="BK2177" i="2"/>
  <c r="J1771" i="2"/>
  <c r="J1432" i="2"/>
  <c r="J1238" i="2"/>
  <c r="J1130" i="2"/>
  <c r="J751" i="2"/>
  <c r="J651" i="2"/>
  <c r="J328" i="2"/>
  <c r="BK2301" i="2"/>
  <c r="J1846" i="2"/>
  <c r="BK1752" i="2"/>
  <c r="J1569" i="2"/>
  <c r="BK2263" i="2"/>
  <c r="J2019" i="2"/>
  <c r="J1682" i="2"/>
  <c r="BK1432" i="2"/>
  <c r="BK1375" i="2"/>
  <c r="J900" i="2"/>
  <c r="BK420" i="2"/>
  <c r="J362" i="2"/>
  <c r="BK217" i="2"/>
  <c r="J2815" i="2"/>
  <c r="BK2534" i="2"/>
  <c r="J2497" i="2"/>
  <c r="J2103" i="2"/>
  <c r="BK1865" i="2"/>
  <c r="J1626" i="2"/>
  <c r="BK1411" i="2"/>
  <c r="BK840" i="2"/>
  <c r="BK208" i="2"/>
  <c r="BK2606" i="2"/>
  <c r="J2398" i="2"/>
  <c r="J2353" i="2"/>
  <c r="J2574" i="2"/>
  <c r="BK2405" i="2"/>
  <c r="J2766" i="2"/>
  <c r="J2640" i="2"/>
  <c r="BK2457" i="2"/>
  <c r="BK2376" i="2"/>
  <c r="BK2477" i="2"/>
  <c r="J2260" i="2"/>
  <c r="BK1885" i="2"/>
  <c r="J1697" i="2"/>
  <c r="J1478" i="2"/>
  <c r="BK1368" i="2"/>
  <c r="BK1142" i="2"/>
  <c r="BK713" i="2"/>
  <c r="BK569" i="2"/>
  <c r="J238" i="2"/>
  <c r="BK181" i="2"/>
  <c r="BK166" i="2"/>
  <c r="J2660" i="2"/>
  <c r="BK2738" i="2"/>
  <c r="BK2353" i="2"/>
  <c r="BK2201" i="2"/>
  <c r="J2451" i="2"/>
  <c r="BK2292" i="2"/>
  <c r="BK1888" i="2"/>
  <c r="BK1674" i="2"/>
  <c r="J1375" i="2"/>
  <c r="BK1174" i="2"/>
  <c r="BK654" i="2"/>
  <c r="BK536" i="2"/>
  <c r="BK324" i="2"/>
  <c r="BK222" i="2"/>
  <c r="J2549" i="2"/>
  <c r="J2609" i="2"/>
  <c r="J2482" i="2"/>
  <c r="BK2453" i="2"/>
  <c r="J2400" i="2"/>
  <c r="J167" i="3"/>
  <c r="J141" i="3"/>
  <c r="BK158" i="3"/>
  <c r="BK125" i="3"/>
  <c r="BK247" i="4"/>
  <c r="J276" i="4"/>
  <c r="J127" i="4"/>
  <c r="BK298" i="4"/>
  <c r="J298" i="4"/>
  <c r="J285" i="4"/>
  <c r="BK260" i="4"/>
  <c r="J279" i="4"/>
  <c r="J201" i="4"/>
  <c r="BK140" i="4"/>
  <c r="BK127" i="4"/>
  <c r="J212" i="4"/>
  <c r="BK166" i="5"/>
  <c r="BK191" i="5"/>
  <c r="BK221" i="5"/>
  <c r="J156" i="5"/>
  <c r="J127" i="5"/>
  <c r="BK147" i="5"/>
  <c r="BK178" i="5"/>
  <c r="BK271" i="6"/>
  <c r="BK259" i="6"/>
  <c r="J271" i="6"/>
  <c r="J229" i="6"/>
  <c r="BK176" i="6"/>
  <c r="BK210" i="6"/>
  <c r="BK144" i="6"/>
  <c r="J176" i="6"/>
  <c r="BK162" i="6"/>
  <c r="BK184" i="7"/>
  <c r="BK169" i="7"/>
  <c r="BK141" i="7"/>
  <c r="BK213" i="7"/>
  <c r="BK180" i="7"/>
  <c r="J169" i="7"/>
  <c r="J129" i="8"/>
  <c r="J154" i="8"/>
  <c r="BK139" i="8"/>
  <c r="J121" i="9"/>
  <c r="F33" i="9"/>
  <c r="AZ102" i="1" s="1"/>
  <c r="BK2213" i="2"/>
  <c r="BK1908" i="2"/>
  <c r="BK1771" i="2"/>
  <c r="BK1682" i="2"/>
  <c r="BK1408" i="2"/>
  <c r="J975" i="2"/>
  <c r="J643" i="2"/>
  <c r="J392" i="2"/>
  <c r="BK2334" i="2"/>
  <c r="J2081" i="2"/>
  <c r="J1765" i="2"/>
  <c r="J1605" i="2"/>
  <c r="J1310" i="2"/>
  <c r="J789" i="2"/>
  <c r="BK512" i="2"/>
  <c r="BK300" i="2"/>
  <c r="BK2369" i="2"/>
  <c r="BK2063" i="2"/>
  <c r="J1905" i="2"/>
  <c r="BK2204" i="2"/>
  <c r="J1865" i="2"/>
  <c r="BK1346" i="2"/>
  <c r="J2853" i="2"/>
  <c r="BK2459" i="2"/>
  <c r="BK2742" i="2"/>
  <c r="J2324" i="2"/>
  <c r="J2794" i="2"/>
  <c r="J2416" i="2"/>
  <c r="J2241" i="2"/>
  <c r="J2121" i="2"/>
  <c r="J524" i="2"/>
  <c r="J227" i="2"/>
  <c r="BK2126" i="2"/>
  <c r="BK2807" i="2"/>
  <c r="BK2809" i="2"/>
  <c r="BK2698" i="2"/>
  <c r="BK2400" i="2"/>
  <c r="J2126" i="2"/>
  <c r="J1721" i="2"/>
  <c r="BK2817" i="2"/>
  <c r="BK2053" i="2"/>
  <c r="BK1846" i="2"/>
  <c r="BK1656" i="2"/>
  <c r="J1435" i="2"/>
  <c r="BK1388" i="2"/>
  <c r="BK799" i="2"/>
  <c r="BK392" i="2"/>
  <c r="BK238" i="2"/>
  <c r="J147" i="2"/>
  <c r="J2738" i="2"/>
  <c r="BK2512" i="2"/>
  <c r="BK2495" i="2"/>
  <c r="J2033" i="2"/>
  <c r="BK1796" i="2"/>
  <c r="BK1478" i="2"/>
  <c r="BK846" i="2"/>
  <c r="BK403" i="2"/>
  <c r="BK2823" i="2"/>
  <c r="BK2492" i="2"/>
  <c r="BK2395" i="2"/>
  <c r="J2698" i="2"/>
  <c r="BK2471" i="2"/>
  <c r="J2350" i="2"/>
  <c r="J2597" i="2"/>
  <c r="BK2398" i="2"/>
  <c r="J2750" i="2"/>
  <c r="BK2435" i="2"/>
  <c r="J2187" i="2"/>
  <c r="BK1671" i="2"/>
  <c r="BK1468" i="2"/>
  <c r="BK1295" i="2"/>
  <c r="BK900" i="2"/>
  <c r="BK651" i="2"/>
  <c r="J516" i="2"/>
  <c r="J193" i="2"/>
  <c r="J171" i="2"/>
  <c r="J2675" i="2"/>
  <c r="BK2775" i="2"/>
  <c r="BK2675" i="2"/>
  <c r="J2204" i="2"/>
  <c r="BK2588" i="2"/>
  <c r="J2129" i="2"/>
  <c r="J1812" i="2"/>
  <c r="BK1569" i="2"/>
  <c r="BK1348" i="2"/>
  <c r="BK1147" i="2"/>
  <c r="BK620" i="2"/>
  <c r="BK516" i="2"/>
  <c r="BK266" i="2"/>
  <c r="BK2665" i="2"/>
  <c r="BK2597" i="2"/>
  <c r="BK2468" i="2"/>
  <c r="BK2424" i="2"/>
  <c r="BK163" i="3"/>
  <c r="BK127" i="3"/>
  <c r="BK131" i="3"/>
  <c r="J127" i="3"/>
  <c r="J247" i="4"/>
  <c r="J153" i="4"/>
  <c r="BK310" i="4"/>
  <c r="J224" i="4"/>
  <c r="BK252" i="4"/>
  <c r="J263" i="4"/>
  <c r="J237" i="4"/>
  <c r="J268" i="4"/>
  <c r="BK135" i="4"/>
  <c r="J244" i="4"/>
  <c r="J146" i="4"/>
  <c r="J174" i="5"/>
  <c r="J184" i="5"/>
  <c r="BK188" i="5"/>
  <c r="BK174" i="5"/>
  <c r="J161" i="5"/>
  <c r="BK142" i="5"/>
  <c r="J132" i="5"/>
  <c r="J239" i="6"/>
  <c r="J129" i="6"/>
  <c r="BK251" i="6"/>
  <c r="J254" i="6"/>
  <c r="BK254" i="6"/>
  <c r="BK242" i="6"/>
  <c r="J154" i="6"/>
  <c r="BK180" i="6"/>
  <c r="J191" i="7"/>
  <c r="J201" i="7"/>
  <c r="J151" i="7"/>
  <c r="BK177" i="7"/>
  <c r="BK188" i="7"/>
  <c r="J146" i="7"/>
  <c r="BK129" i="8"/>
  <c r="J139" i="8"/>
  <c r="J126" i="8"/>
  <c r="J2053" i="2"/>
  <c r="J1862" i="2"/>
  <c r="BK1762" i="2"/>
  <c r="BK1572" i="2"/>
  <c r="J1348" i="2"/>
  <c r="BK836" i="2"/>
  <c r="BK610" i="2"/>
  <c r="J300" i="2"/>
  <c r="BK2355" i="2"/>
  <c r="J2190" i="2"/>
  <c r="J1835" i="2"/>
  <c r="J1602" i="2"/>
  <c r="J1291" i="2"/>
  <c r="BK524" i="2"/>
  <c r="J258" i="2"/>
  <c r="BK187" i="2"/>
  <c r="BK2000" i="2"/>
  <c r="J1762" i="2"/>
  <c r="J2348" i="2"/>
  <c r="J1908" i="2"/>
  <c r="BK1629" i="2"/>
  <c r="BK2850" i="2"/>
  <c r="J2860" i="2"/>
  <c r="J2492" i="2"/>
  <c r="J2462" i="2"/>
  <c r="J2817" i="2"/>
  <c r="J2626" i="2"/>
  <c r="J2303" i="2"/>
  <c r="BK2187" i="2"/>
  <c r="BK2066" i="2"/>
  <c r="J1927" i="2"/>
  <c r="BK1643" i="2"/>
  <c r="J1408" i="2"/>
  <c r="J1125" i="2"/>
  <c r="J654" i="2"/>
  <c r="BK509" i="2"/>
  <c r="J324" i="2"/>
  <c r="J2316" i="2"/>
  <c r="J2809" i="2"/>
  <c r="J2577" i="2"/>
  <c r="J2465" i="2"/>
  <c r="BK2362" i="2"/>
  <c r="J2201" i="2"/>
  <c r="J1729" i="2"/>
  <c r="BK2825" i="2"/>
  <c r="J2301" i="2"/>
  <c r="J1943" i="2"/>
  <c r="BK1788" i="2"/>
  <c r="J1468" i="2"/>
  <c r="BK1391" i="2"/>
  <c r="BK1353" i="2"/>
  <c r="J846" i="2"/>
  <c r="J395" i="2"/>
  <c r="BK328" i="2"/>
  <c r="BK2636" i="2"/>
  <c r="J2531" i="2"/>
  <c r="J2403" i="2"/>
  <c r="J1978" i="2"/>
  <c r="J1572" i="2"/>
  <c r="J1151" i="2"/>
  <c r="J386" i="2"/>
  <c r="J198" i="2"/>
  <c r="J2512" i="2"/>
  <c r="J2369" i="2"/>
  <c r="BK2629" i="2"/>
  <c r="BK2422" i="2"/>
  <c r="J2758" i="2"/>
  <c r="J2490" i="2"/>
  <c r="BK2393" i="2"/>
  <c r="BK2433" i="2"/>
  <c r="BK2285" i="2"/>
  <c r="BK1943" i="2"/>
  <c r="BK1729" i="2"/>
  <c r="BK1602" i="2"/>
  <c r="BK1383" i="2"/>
  <c r="BK1227" i="2"/>
  <c r="J840" i="2"/>
  <c r="J222" i="2"/>
  <c r="J176" i="2"/>
  <c r="J2636" i="2"/>
  <c r="BK2681" i="2"/>
  <c r="BK2241" i="2"/>
  <c r="J2422" i="2"/>
  <c r="BK2081" i="2"/>
  <c r="J1885" i="2"/>
  <c r="BK1646" i="2"/>
  <c r="BK1371" i="2"/>
  <c r="J1164" i="2"/>
  <c r="BK625" i="2"/>
  <c r="J512" i="2"/>
  <c r="BK235" i="2"/>
  <c r="BK2692" i="2"/>
  <c r="BK2633" i="2"/>
  <c r="BK2490" i="2"/>
  <c r="J2459" i="2"/>
  <c r="J2405" i="2"/>
  <c r="J121" i="3"/>
  <c r="J163" i="3"/>
  <c r="BK141" i="3"/>
  <c r="J133" i="3"/>
  <c r="BK237" i="4"/>
  <c r="BK153" i="4"/>
  <c r="BK263" i="4"/>
  <c r="BK227" i="4"/>
  <c r="BK212" i="4"/>
  <c r="J135" i="4"/>
  <c r="BK191" i="4"/>
  <c r="BK206" i="4"/>
  <c r="BK167" i="4"/>
  <c r="BK149" i="4"/>
  <c r="J201" i="5"/>
  <c r="BK161" i="5"/>
  <c r="J210" i="5"/>
  <c r="BK216" i="5"/>
  <c r="J142" i="5"/>
  <c r="BK152" i="5"/>
  <c r="J268" i="6"/>
  <c r="BK197" i="6"/>
  <c r="J251" i="6"/>
  <c r="J259" i="6"/>
  <c r="J166" i="6"/>
  <c r="J180" i="6"/>
  <c r="J184" i="6"/>
  <c r="BK166" i="6"/>
  <c r="J177" i="7"/>
  <c r="BK206" i="7"/>
  <c r="J155" i="7"/>
  <c r="J160" i="7"/>
  <c r="BK191" i="7"/>
  <c r="J172" i="7"/>
  <c r="J134" i="8"/>
  <c r="J149" i="8"/>
  <c r="R208" i="5" l="1"/>
  <c r="T208" i="5"/>
  <c r="P146" i="2"/>
  <c r="R642" i="2"/>
  <c r="BK1358" i="2"/>
  <c r="J1358" i="2" s="1"/>
  <c r="J103" i="2" s="1"/>
  <c r="R1632" i="2"/>
  <c r="T2181" i="2"/>
  <c r="P2552" i="2"/>
  <c r="P2782" i="2"/>
  <c r="P120" i="3"/>
  <c r="P119" i="3" s="1"/>
  <c r="P118" i="3" s="1"/>
  <c r="AU96" i="1" s="1"/>
  <c r="T234" i="6"/>
  <c r="R146" i="2"/>
  <c r="BK642" i="2"/>
  <c r="J642" i="2" s="1"/>
  <c r="J101" i="2" s="1"/>
  <c r="R1395" i="2"/>
  <c r="P2181" i="2"/>
  <c r="BK2587" i="2"/>
  <c r="J2587" i="2" s="1"/>
  <c r="J118" i="2" s="1"/>
  <c r="T2701" i="2"/>
  <c r="T120" i="3"/>
  <c r="T119" i="3"/>
  <c r="T118" i="3" s="1"/>
  <c r="T215" i="4"/>
  <c r="P234" i="6"/>
  <c r="P215" i="4"/>
  <c r="BK126" i="4"/>
  <c r="J126" i="4" s="1"/>
  <c r="J98" i="4" s="1"/>
  <c r="P128" i="6"/>
  <c r="P166" i="4"/>
  <c r="T146" i="2"/>
  <c r="P899" i="2"/>
  <c r="T1358" i="2"/>
  <c r="BK2240" i="2"/>
  <c r="J2240" i="2" s="1"/>
  <c r="J114" i="2" s="1"/>
  <c r="BK2552" i="2"/>
  <c r="J2552" i="2" s="1"/>
  <c r="J117" i="2" s="1"/>
  <c r="T2782" i="2"/>
  <c r="BK215" i="4"/>
  <c r="J215" i="4" s="1"/>
  <c r="J101" i="4" s="1"/>
  <c r="P121" i="5"/>
  <c r="P120" i="5"/>
  <c r="AU98" i="1" s="1"/>
  <c r="BK370" i="2"/>
  <c r="J370" i="2" s="1"/>
  <c r="J100" i="2" s="1"/>
  <c r="BK1774" i="2"/>
  <c r="J1774" i="2" s="1"/>
  <c r="J108" i="2" s="1"/>
  <c r="BK2102" i="2"/>
  <c r="J2102" i="2" s="1"/>
  <c r="J110" i="2" s="1"/>
  <c r="R2181" i="2"/>
  <c r="T2502" i="2"/>
  <c r="BK2701" i="2"/>
  <c r="J2701" i="2" s="1"/>
  <c r="J120" i="2" s="1"/>
  <c r="BK120" i="3"/>
  <c r="BK119" i="3"/>
  <c r="J119" i="3" s="1"/>
  <c r="J97" i="3" s="1"/>
  <c r="T289" i="4"/>
  <c r="T128" i="6"/>
  <c r="R128" i="6"/>
  <c r="P370" i="2"/>
  <c r="T1774" i="2"/>
  <c r="R2102" i="2"/>
  <c r="T2446" i="2"/>
  <c r="T2639" i="2"/>
  <c r="P2761" i="2"/>
  <c r="P200" i="4"/>
  <c r="P306" i="4"/>
  <c r="BK128" i="6"/>
  <c r="R899" i="2"/>
  <c r="P1632" i="2"/>
  <c r="BK2446" i="2"/>
  <c r="J2446" i="2" s="1"/>
  <c r="J115" i="2" s="1"/>
  <c r="R2639" i="2"/>
  <c r="R2761" i="2"/>
  <c r="R120" i="3"/>
  <c r="R119" i="3" s="1"/>
  <c r="R118" i="3" s="1"/>
  <c r="BK200" i="4"/>
  <c r="J200" i="4"/>
  <c r="J100" i="4" s="1"/>
  <c r="T899" i="2"/>
  <c r="T1632" i="2"/>
  <c r="P2117" i="2"/>
  <c r="P2446" i="2"/>
  <c r="BK2639" i="2"/>
  <c r="J2639" i="2" s="1"/>
  <c r="J119" i="2" s="1"/>
  <c r="T2741" i="2"/>
  <c r="T2856" i="2"/>
  <c r="T126" i="4"/>
  <c r="P289" i="4"/>
  <c r="T204" i="6"/>
  <c r="BK120" i="7"/>
  <c r="J120" i="7"/>
  <c r="J97" i="7" s="1"/>
  <c r="P216" i="2"/>
  <c r="R216" i="2"/>
  <c r="P1395" i="2"/>
  <c r="T2240" i="2"/>
  <c r="T2552" i="2"/>
  <c r="P2701" i="2"/>
  <c r="T2761" i="2"/>
  <c r="P2856" i="2"/>
  <c r="T200" i="4"/>
  <c r="R306" i="4"/>
  <c r="R121" i="5"/>
  <c r="T370" i="2"/>
  <c r="BK1395" i="2"/>
  <c r="J1395" i="2" s="1"/>
  <c r="J106" i="2" s="1"/>
  <c r="R2240" i="2"/>
  <c r="P2587" i="2"/>
  <c r="R2701" i="2"/>
  <c r="BK2761" i="2"/>
  <c r="J2761" i="2" s="1"/>
  <c r="J122" i="2" s="1"/>
  <c r="R2856" i="2"/>
  <c r="R166" i="4"/>
  <c r="BK306" i="4"/>
  <c r="J306" i="4"/>
  <c r="J104" i="4"/>
  <c r="T121" i="5"/>
  <c r="T120" i="5" s="1"/>
  <c r="BK234" i="6"/>
  <c r="J234" i="6" s="1"/>
  <c r="J101" i="6" s="1"/>
  <c r="BK216" i="2"/>
  <c r="J216" i="2" s="1"/>
  <c r="J99" i="2" s="1"/>
  <c r="T216" i="2"/>
  <c r="R1774" i="2"/>
  <c r="P2102" i="2"/>
  <c r="BK2181" i="2"/>
  <c r="J2181" i="2" s="1"/>
  <c r="J113" i="2" s="1"/>
  <c r="R2502" i="2"/>
  <c r="BK2782" i="2"/>
  <c r="J2782" i="2" s="1"/>
  <c r="J123" i="2" s="1"/>
  <c r="R200" i="4"/>
  <c r="T306" i="4"/>
  <c r="BK204" i="6"/>
  <c r="J204" i="6" s="1"/>
  <c r="J99" i="6" s="1"/>
  <c r="P267" i="6"/>
  <c r="P204" i="6"/>
  <c r="BK146" i="2"/>
  <c r="P642" i="2"/>
  <c r="P1358" i="2"/>
  <c r="BK1632" i="2"/>
  <c r="J1632" i="2" s="1"/>
  <c r="J107" i="2" s="1"/>
  <c r="BK2117" i="2"/>
  <c r="J2117" i="2" s="1"/>
  <c r="J112" i="2" s="1"/>
  <c r="R2446" i="2"/>
  <c r="P2639" i="2"/>
  <c r="R2741" i="2"/>
  <c r="BK2856" i="2"/>
  <c r="J2856" i="2" s="1"/>
  <c r="J124" i="2" s="1"/>
  <c r="R126" i="4"/>
  <c r="BK121" i="5"/>
  <c r="J121" i="5" s="1"/>
  <c r="J97" i="5" s="1"/>
  <c r="R234" i="6"/>
  <c r="P120" i="7"/>
  <c r="P119" i="7"/>
  <c r="AU100" i="1" s="1"/>
  <c r="T642" i="2"/>
  <c r="R1358" i="2"/>
  <c r="P2240" i="2"/>
  <c r="R2552" i="2"/>
  <c r="R2782" i="2"/>
  <c r="T166" i="4"/>
  <c r="R289" i="4"/>
  <c r="R204" i="6"/>
  <c r="BK120" i="8"/>
  <c r="BK899" i="2"/>
  <c r="J899" i="2" s="1"/>
  <c r="J102" i="2" s="1"/>
  <c r="T1395" i="2"/>
  <c r="R2117" i="2"/>
  <c r="BK2502" i="2"/>
  <c r="J2502" i="2" s="1"/>
  <c r="J116" i="2" s="1"/>
  <c r="R2587" i="2"/>
  <c r="BK2741" i="2"/>
  <c r="J2741" i="2" s="1"/>
  <c r="J121" i="2" s="1"/>
  <c r="R215" i="4"/>
  <c r="R267" i="6"/>
  <c r="R370" i="2"/>
  <c r="P1774" i="2"/>
  <c r="T2102" i="2"/>
  <c r="T2117" i="2"/>
  <c r="P2502" i="2"/>
  <c r="T2587" i="2"/>
  <c r="P2741" i="2"/>
  <c r="BK166" i="4"/>
  <c r="J166" i="4" s="1"/>
  <c r="J99" i="4" s="1"/>
  <c r="T267" i="6"/>
  <c r="T120" i="8"/>
  <c r="T119" i="8"/>
  <c r="R120" i="7"/>
  <c r="R119" i="7" s="1"/>
  <c r="R120" i="8"/>
  <c r="R119" i="8"/>
  <c r="P126" i="4"/>
  <c r="P125" i="4" s="1"/>
  <c r="P124" i="4" s="1"/>
  <c r="AU97" i="1" s="1"/>
  <c r="BK289" i="4"/>
  <c r="J289" i="4"/>
  <c r="J103" i="4" s="1"/>
  <c r="BK267" i="6"/>
  <c r="J267" i="6"/>
  <c r="J104" i="6" s="1"/>
  <c r="T120" i="7"/>
  <c r="T119" i="7" s="1"/>
  <c r="P120" i="8"/>
  <c r="P119" i="8" s="1"/>
  <c r="AU101" i="1" s="1"/>
  <c r="BK2080" i="2"/>
  <c r="J2080" i="2" s="1"/>
  <c r="J109" i="2" s="1"/>
  <c r="BK258" i="6"/>
  <c r="J258" i="6"/>
  <c r="J102" i="6"/>
  <c r="BK263" i="6"/>
  <c r="J263" i="6"/>
  <c r="J103" i="6"/>
  <c r="BK223" i="6"/>
  <c r="J223" i="6" s="1"/>
  <c r="J100" i="6" s="1"/>
  <c r="BK209" i="5"/>
  <c r="BK1390" i="2"/>
  <c r="J1390" i="2" s="1"/>
  <c r="J104" i="2" s="1"/>
  <c r="BK2108" i="2"/>
  <c r="J2108" i="2" s="1"/>
  <c r="J111" i="2" s="1"/>
  <c r="BK284" i="4"/>
  <c r="BK125" i="4" s="1"/>
  <c r="BK124" i="4" s="1"/>
  <c r="J124" i="4" s="1"/>
  <c r="J96" i="4" s="1"/>
  <c r="BK215" i="5"/>
  <c r="J215" i="5" s="1"/>
  <c r="J100" i="5" s="1"/>
  <c r="BK212" i="7"/>
  <c r="J212" i="7"/>
  <c r="J99" i="7" s="1"/>
  <c r="BK160" i="8"/>
  <c r="J160" i="8"/>
  <c r="J99" i="8" s="1"/>
  <c r="BK275" i="6"/>
  <c r="J275" i="6" s="1"/>
  <c r="J106" i="6" s="1"/>
  <c r="BK274" i="6"/>
  <c r="J274" i="6" s="1"/>
  <c r="J105" i="6" s="1"/>
  <c r="J113" i="8"/>
  <c r="BK120" i="9"/>
  <c r="J120" i="9"/>
  <c r="J98" i="9"/>
  <c r="J89" i="9"/>
  <c r="J120" i="8"/>
  <c r="J97" i="8"/>
  <c r="BF121" i="9"/>
  <c r="E108" i="9"/>
  <c r="F115" i="9"/>
  <c r="BK159" i="8"/>
  <c r="J159" i="8" s="1"/>
  <c r="J98" i="8" s="1"/>
  <c r="BK211" i="7"/>
  <c r="J211" i="7" s="1"/>
  <c r="J98" i="7" s="1"/>
  <c r="F92" i="8"/>
  <c r="BF129" i="8"/>
  <c r="BF144" i="8"/>
  <c r="BF161" i="8"/>
  <c r="BK119" i="7"/>
  <c r="J119" i="7"/>
  <c r="J96" i="7" s="1"/>
  <c r="E109" i="8"/>
  <c r="BF126" i="8"/>
  <c r="BF139" i="8"/>
  <c r="BF134" i="8"/>
  <c r="BF121" i="8"/>
  <c r="BF149" i="8"/>
  <c r="BF154" i="8"/>
  <c r="J128" i="6"/>
  <c r="J98" i="6"/>
  <c r="J89" i="7"/>
  <c r="E85" i="7"/>
  <c r="F92" i="7"/>
  <c r="BF169" i="7"/>
  <c r="BF136" i="7"/>
  <c r="BF126" i="7"/>
  <c r="BF141" i="7"/>
  <c r="BF131" i="7"/>
  <c r="BF172" i="7"/>
  <c r="BF191" i="7"/>
  <c r="BF151" i="7"/>
  <c r="BF121" i="7"/>
  <c r="BF146" i="7"/>
  <c r="BF155" i="7"/>
  <c r="BF160" i="7"/>
  <c r="BF165" i="7"/>
  <c r="BF177" i="7"/>
  <c r="BF180" i="7"/>
  <c r="BF188" i="7"/>
  <c r="BF206" i="7"/>
  <c r="BF184" i="7"/>
  <c r="BF194" i="7"/>
  <c r="BF198" i="7"/>
  <c r="BF201" i="7"/>
  <c r="BF213" i="7"/>
  <c r="R120" i="5"/>
  <c r="J120" i="6"/>
  <c r="F92" i="6"/>
  <c r="E85" i="6"/>
  <c r="BF197" i="6"/>
  <c r="BF224" i="6"/>
  <c r="BF137" i="6"/>
  <c r="BF166" i="6"/>
  <c r="BF188" i="6"/>
  <c r="BF205" i="6"/>
  <c r="BF248" i="6"/>
  <c r="BF129" i="6"/>
  <c r="BF133" i="6"/>
  <c r="BF210" i="6"/>
  <c r="BF213" i="6"/>
  <c r="BF215" i="6"/>
  <c r="BF144" i="6"/>
  <c r="BF239" i="6"/>
  <c r="J209" i="5"/>
  <c r="J99" i="5"/>
  <c r="BF154" i="6"/>
  <c r="BF235" i="6"/>
  <c r="BF259" i="6"/>
  <c r="BF276" i="6"/>
  <c r="BF242" i="6"/>
  <c r="BF264" i="6"/>
  <c r="BF245" i="6"/>
  <c r="BF254" i="6"/>
  <c r="BF162" i="6"/>
  <c r="BF229" i="6"/>
  <c r="BF268" i="6"/>
  <c r="BF271" i="6"/>
  <c r="BF176" i="6"/>
  <c r="BF180" i="6"/>
  <c r="BF184" i="6"/>
  <c r="BF251" i="6"/>
  <c r="E85" i="5"/>
  <c r="F92" i="5"/>
  <c r="BF147" i="5"/>
  <c r="BF156" i="5"/>
  <c r="BF161" i="5"/>
  <c r="BF174" i="5"/>
  <c r="BF171" i="5"/>
  <c r="BF137" i="5"/>
  <c r="BF201" i="5"/>
  <c r="BF166" i="5"/>
  <c r="J114" i="5"/>
  <c r="BF178" i="5"/>
  <c r="BF184" i="5"/>
  <c r="BF210" i="5"/>
  <c r="BF142" i="5"/>
  <c r="BF221" i="5"/>
  <c r="BF132" i="5"/>
  <c r="BF191" i="5"/>
  <c r="BF205" i="5"/>
  <c r="BF196" i="5"/>
  <c r="BF122" i="5"/>
  <c r="BF127" i="5"/>
  <c r="BF152" i="5"/>
  <c r="BF188" i="5"/>
  <c r="BF181" i="5"/>
  <c r="BF216" i="5"/>
  <c r="BF157" i="4"/>
  <c r="BF212" i="4"/>
  <c r="BF216" i="4"/>
  <c r="J120" i="3"/>
  <c r="J98" i="3" s="1"/>
  <c r="BF161" i="4"/>
  <c r="J89" i="4"/>
  <c r="BF153" i="4"/>
  <c r="BF255" i="4"/>
  <c r="BF146" i="4"/>
  <c r="BF149" i="4"/>
  <c r="BF201" i="4"/>
  <c r="BF244" i="4"/>
  <c r="BF271" i="4"/>
  <c r="F121" i="4"/>
  <c r="BF127" i="4"/>
  <c r="BF237" i="4"/>
  <c r="BF268" i="4"/>
  <c r="BF276" i="4"/>
  <c r="E85" i="4"/>
  <c r="BF135" i="4"/>
  <c r="BF179" i="4"/>
  <c r="BF224" i="4"/>
  <c r="BF234" i="4"/>
  <c r="BF247" i="4"/>
  <c r="BF279" i="4"/>
  <c r="BF132" i="4"/>
  <c r="BF140" i="4"/>
  <c r="BF263" i="4"/>
  <c r="BF167" i="4"/>
  <c r="BF260" i="4"/>
  <c r="BF285" i="4"/>
  <c r="BF298" i="4"/>
  <c r="BF206" i="4"/>
  <c r="BF307" i="4"/>
  <c r="BK118" i="3"/>
  <c r="J118" i="3" s="1"/>
  <c r="J30" i="3" s="1"/>
  <c r="BF301" i="4"/>
  <c r="BF143" i="4"/>
  <c r="BF191" i="4"/>
  <c r="BF195" i="4"/>
  <c r="BF252" i="4"/>
  <c r="BF227" i="4"/>
  <c r="BF310" i="4"/>
  <c r="BF290" i="4"/>
  <c r="E108" i="3"/>
  <c r="F92" i="3"/>
  <c r="BF121" i="3"/>
  <c r="BF125" i="3"/>
  <c r="BF138" i="3"/>
  <c r="BF167" i="3"/>
  <c r="BF127" i="3"/>
  <c r="BF158" i="3"/>
  <c r="BF141" i="3"/>
  <c r="BF151" i="3"/>
  <c r="BF155" i="3"/>
  <c r="J112" i="3"/>
  <c r="BF131" i="3"/>
  <c r="BF133" i="3"/>
  <c r="BF145" i="3"/>
  <c r="BF163" i="3"/>
  <c r="BF2303" i="2"/>
  <c r="BF2416" i="2"/>
  <c r="BF2474" i="2"/>
  <c r="BF2492" i="2"/>
  <c r="BF2685" i="2"/>
  <c r="BF2534" i="2"/>
  <c r="BF2597" i="2"/>
  <c r="BF193" i="2"/>
  <c r="BF324" i="2"/>
  <c r="BF371" i="2"/>
  <c r="BF379" i="2"/>
  <c r="BF507" i="2"/>
  <c r="BF528" i="2"/>
  <c r="BF543" i="2"/>
  <c r="BF673" i="2"/>
  <c r="BF747" i="2"/>
  <c r="BF855" i="2"/>
  <c r="BF887" i="2"/>
  <c r="BF895" i="2"/>
  <c r="BF900" i="2"/>
  <c r="BF1050" i="2"/>
  <c r="BF1125" i="2"/>
  <c r="BF1130" i="2"/>
  <c r="BF1139" i="2"/>
  <c r="BF1171" i="2"/>
  <c r="BF1295" i="2"/>
  <c r="BF1343" i="2"/>
  <c r="BF1346" i="2"/>
  <c r="BF1353" i="2"/>
  <c r="BF1356" i="2"/>
  <c r="BF1375" i="2"/>
  <c r="BF1391" i="2"/>
  <c r="BF1432" i="2"/>
  <c r="BF1602" i="2"/>
  <c r="BF1605" i="2"/>
  <c r="BF1656" i="2"/>
  <c r="BF1771" i="2"/>
  <c r="BF1799" i="2"/>
  <c r="BF1832" i="2"/>
  <c r="BF1908" i="2"/>
  <c r="BF1924" i="2"/>
  <c r="BF2077" i="2"/>
  <c r="BF2109" i="2"/>
  <c r="BF2121" i="2"/>
  <c r="BF2171" i="2"/>
  <c r="BF2204" i="2"/>
  <c r="BF2219" i="2"/>
  <c r="BF2234" i="2"/>
  <c r="BF2374" i="2"/>
  <c r="BF2400" i="2"/>
  <c r="BF2435" i="2"/>
  <c r="BF2487" i="2"/>
  <c r="BF2490" i="2"/>
  <c r="BF2508" i="2"/>
  <c r="BF2633" i="2"/>
  <c r="BF2636" i="2"/>
  <c r="BF2702" i="2"/>
  <c r="BF2263" i="2"/>
  <c r="BF2285" i="2"/>
  <c r="BF2288" i="2"/>
  <c r="BF2387" i="2"/>
  <c r="BF2742" i="2"/>
  <c r="BF2626" i="2"/>
  <c r="BF2738" i="2"/>
  <c r="E85" i="2"/>
  <c r="F92" i="2"/>
  <c r="BF161" i="2"/>
  <c r="BF166" i="2"/>
  <c r="BF171" i="2"/>
  <c r="BF176" i="2"/>
  <c r="BF217" i="2"/>
  <c r="BF249" i="2"/>
  <c r="BF258" i="2"/>
  <c r="BF328" i="2"/>
  <c r="BF480" i="2"/>
  <c r="BF532" i="2"/>
  <c r="BF657" i="2"/>
  <c r="BF659" i="2"/>
  <c r="BF759" i="2"/>
  <c r="BF840" i="2"/>
  <c r="BF870" i="2"/>
  <c r="BF1359" i="2"/>
  <c r="BF1396" i="2"/>
  <c r="BF1478" i="2"/>
  <c r="BF1718" i="2"/>
  <c r="BF1905" i="2"/>
  <c r="BF2063" i="2"/>
  <c r="BF2066" i="2"/>
  <c r="BF2081" i="2"/>
  <c r="BF2138" i="2"/>
  <c r="BF2376" i="2"/>
  <c r="BF2457" i="2"/>
  <c r="BF2471" i="2"/>
  <c r="BF2503" i="2"/>
  <c r="BF2538" i="2"/>
  <c r="BF2574" i="2"/>
  <c r="BF2584" i="2"/>
  <c r="BF2692" i="2"/>
  <c r="BF2753" i="2"/>
  <c r="BF2783" i="2"/>
  <c r="BF2301" i="2"/>
  <c r="BF2332" i="2"/>
  <c r="BF2360" i="2"/>
  <c r="BF2369" i="2"/>
  <c r="BF2482" i="2"/>
  <c r="BF2485" i="2"/>
  <c r="BF2497" i="2"/>
  <c r="BF2541" i="2"/>
  <c r="BF2660" i="2"/>
  <c r="BF2665" i="2"/>
  <c r="BF2393" i="2"/>
  <c r="BF2441" i="2"/>
  <c r="BF2477" i="2"/>
  <c r="BF2531" i="2"/>
  <c r="BF2577" i="2"/>
  <c r="BF2650" i="2"/>
  <c r="BF2681" i="2"/>
  <c r="BF2770" i="2"/>
  <c r="BF2362" i="2"/>
  <c r="BF2462" i="2"/>
  <c r="BF2553" i="2"/>
  <c r="BF2750" i="2"/>
  <c r="BF2794" i="2"/>
  <c r="BF203" i="2"/>
  <c r="BF227" i="2"/>
  <c r="BF266" i="2"/>
  <c r="BF420" i="2"/>
  <c r="BF505" i="2"/>
  <c r="BF569" i="2"/>
  <c r="BF654" i="2"/>
  <c r="BF789" i="2"/>
  <c r="BF883" i="2"/>
  <c r="BF1235" i="2"/>
  <c r="BF1291" i="2"/>
  <c r="BF1388" i="2"/>
  <c r="BF1513" i="2"/>
  <c r="BF1531" i="2"/>
  <c r="BF1682" i="2"/>
  <c r="BF1740" i="2"/>
  <c r="BF1955" i="2"/>
  <c r="BF2000" i="2"/>
  <c r="BF2041" i="2"/>
  <c r="BF2190" i="2"/>
  <c r="BF2405" i="2"/>
  <c r="BF2433" i="2"/>
  <c r="BF2443" i="2"/>
  <c r="BF2468" i="2"/>
  <c r="BF2480" i="2"/>
  <c r="BF2675" i="2"/>
  <c r="BF2758" i="2"/>
  <c r="J89" i="2"/>
  <c r="BF147" i="2"/>
  <c r="BF155" i="2"/>
  <c r="BF181" i="2"/>
  <c r="BF198" i="2"/>
  <c r="BF238" i="2"/>
  <c r="BF300" i="2"/>
  <c r="BF354" i="2"/>
  <c r="BF509" i="2"/>
  <c r="BF520" i="2"/>
  <c r="BF751" i="2"/>
  <c r="BF799" i="2"/>
  <c r="BF846" i="2"/>
  <c r="BF975" i="2"/>
  <c r="BF1151" i="2"/>
  <c r="BF1174" i="2"/>
  <c r="BF1227" i="2"/>
  <c r="BF1348" i="2"/>
  <c r="BF1626" i="2"/>
  <c r="BF1646" i="2"/>
  <c r="BF1666" i="2"/>
  <c r="BF1679" i="2"/>
  <c r="BF1694" i="2"/>
  <c r="BF1707" i="2"/>
  <c r="BF1754" i="2"/>
  <c r="BF1809" i="2"/>
  <c r="BF1882" i="2"/>
  <c r="BF2103" i="2"/>
  <c r="BF2159" i="2"/>
  <c r="BF2177" i="2"/>
  <c r="BF2228" i="2"/>
  <c r="BF2295" i="2"/>
  <c r="BF2720" i="2"/>
  <c r="BF2779" i="2"/>
  <c r="BF1465" i="2"/>
  <c r="BF1572" i="2"/>
  <c r="BF1697" i="2"/>
  <c r="BF1744" i="2"/>
  <c r="BF1762" i="2"/>
  <c r="BF1862" i="2"/>
  <c r="BF1927" i="2"/>
  <c r="BF1943" i="2"/>
  <c r="BF2003" i="2"/>
  <c r="BF2044" i="2"/>
  <c r="BF2187" i="2"/>
  <c r="BF2260" i="2"/>
  <c r="BF2292" i="2"/>
  <c r="BF2355" i="2"/>
  <c r="BF2414" i="2"/>
  <c r="BF2447" i="2"/>
  <c r="BF2549" i="2"/>
  <c r="BF2796" i="2"/>
  <c r="BF2342" i="2"/>
  <c r="BF2348" i="2"/>
  <c r="BF2395" i="2"/>
  <c r="BF2817" i="2"/>
  <c r="BF2134" i="2"/>
  <c r="BF2308" i="2"/>
  <c r="BF2318" i="2"/>
  <c r="BF2815" i="2"/>
  <c r="BF2833" i="2"/>
  <c r="BF2836" i="2"/>
  <c r="BF2850" i="2"/>
  <c r="BF2853" i="2"/>
  <c r="BF187" i="2"/>
  <c r="BF241" i="2"/>
  <c r="BF312" i="2"/>
  <c r="BF358" i="2"/>
  <c r="BF392" i="2"/>
  <c r="BF395" i="2"/>
  <c r="BF536" i="2"/>
  <c r="BF620" i="2"/>
  <c r="BF643" i="2"/>
  <c r="BF755" i="2"/>
  <c r="BF836" i="2"/>
  <c r="BF1142" i="2"/>
  <c r="BF1161" i="2"/>
  <c r="BF1164" i="2"/>
  <c r="BF1238" i="2"/>
  <c r="BF1310" i="2"/>
  <c r="BF1318" i="2"/>
  <c r="BF1364" i="2"/>
  <c r="BF1569" i="2"/>
  <c r="BF1729" i="2"/>
  <c r="BF1846" i="2"/>
  <c r="BF1868" i="2"/>
  <c r="BF1885" i="2"/>
  <c r="BF1888" i="2"/>
  <c r="BF1896" i="2"/>
  <c r="BF2106" i="2"/>
  <c r="BF2129" i="2"/>
  <c r="BF2398" i="2"/>
  <c r="BF2403" i="2"/>
  <c r="BF2422" i="2"/>
  <c r="BF2424" i="2"/>
  <c r="BF2459" i="2"/>
  <c r="BF2495" i="2"/>
  <c r="BF2766" i="2"/>
  <c r="BF2809" i="2"/>
  <c r="BF2839" i="2"/>
  <c r="BF2237" i="2"/>
  <c r="BF2310" i="2"/>
  <c r="BF2453" i="2"/>
  <c r="BF2500" i="2"/>
  <c r="BF2516" i="2"/>
  <c r="BF2588" i="2"/>
  <c r="BF2609" i="2"/>
  <c r="BF2698" i="2"/>
  <c r="BF2734" i="2"/>
  <c r="BF2762" i="2"/>
  <c r="BF2823" i="2"/>
  <c r="BF2857" i="2"/>
  <c r="BF2201" i="2"/>
  <c r="BF2213" i="2"/>
  <c r="BF2316" i="2"/>
  <c r="BF2324" i="2"/>
  <c r="BF2385" i="2"/>
  <c r="BF2451" i="2"/>
  <c r="BF2465" i="2"/>
  <c r="BF2512" i="2"/>
  <c r="BF2565" i="2"/>
  <c r="BF2606" i="2"/>
  <c r="BF2629" i="2"/>
  <c r="BF2640" i="2"/>
  <c r="BF2775" i="2"/>
  <c r="BF2807" i="2"/>
  <c r="BF2825" i="2"/>
  <c r="BF2860" i="2"/>
  <c r="BF1323" i="2"/>
  <c r="BF1371" i="2"/>
  <c r="BF1408" i="2"/>
  <c r="BF1411" i="2"/>
  <c r="BF1468" i="2"/>
  <c r="BF1615" i="2"/>
  <c r="BF1618" i="2"/>
  <c r="BF1732" i="2"/>
  <c r="BF1765" i="2"/>
  <c r="BF1775" i="2"/>
  <c r="BF1788" i="2"/>
  <c r="BF2022" i="2"/>
  <c r="BF2053" i="2"/>
  <c r="BF2069" i="2"/>
  <c r="BF2126" i="2"/>
  <c r="BF1671" i="2"/>
  <c r="BF1674" i="2"/>
  <c r="BF1710" i="2"/>
  <c r="BF1721" i="2"/>
  <c r="BF1752" i="2"/>
  <c r="BF1893" i="2"/>
  <c r="BF1978" i="2"/>
  <c r="BF2050" i="2"/>
  <c r="BF2241" i="2"/>
  <c r="BF2340" i="2"/>
  <c r="BF2353" i="2"/>
  <c r="BF208" i="2"/>
  <c r="BF235" i="2"/>
  <c r="BF362" i="2"/>
  <c r="BF386" i="2"/>
  <c r="BF403" i="2"/>
  <c r="BF516" i="2"/>
  <c r="BF610" i="2"/>
  <c r="BF1147" i="2"/>
  <c r="BF1368" i="2"/>
  <c r="BF1516" i="2"/>
  <c r="BF1528" i="2"/>
  <c r="BF1633" i="2"/>
  <c r="BF1812" i="2"/>
  <c r="BF1865" i="2"/>
  <c r="BF1975" i="2"/>
  <c r="BF2118" i="2"/>
  <c r="BF2182" i="2"/>
  <c r="BF2326" i="2"/>
  <c r="BF2334" i="2"/>
  <c r="BF2367" i="2"/>
  <c r="BF212" i="2"/>
  <c r="BF222" i="2"/>
  <c r="BF231" i="2"/>
  <c r="BF316" i="2"/>
  <c r="BF512" i="2"/>
  <c r="BF524" i="2"/>
  <c r="BF541" i="2"/>
  <c r="BF625" i="2"/>
  <c r="BF651" i="2"/>
  <c r="BF713" i="2"/>
  <c r="BF1351" i="2"/>
  <c r="BF1383" i="2"/>
  <c r="BF1435" i="2"/>
  <c r="BF1481" i="2"/>
  <c r="BF1629" i="2"/>
  <c r="BF1643" i="2"/>
  <c r="BF1791" i="2"/>
  <c r="BF1796" i="2"/>
  <c r="BF1835" i="2"/>
  <c r="BF1843" i="2"/>
  <c r="BF1879" i="2"/>
  <c r="BF1946" i="2"/>
  <c r="BF1952" i="2"/>
  <c r="BF2019" i="2"/>
  <c r="BF2030" i="2"/>
  <c r="BF2033" i="2"/>
  <c r="BF2350" i="2"/>
  <c r="J33" i="4"/>
  <c r="AV97" i="1"/>
  <c r="F37" i="6"/>
  <c r="BD99" i="1"/>
  <c r="J34" i="9"/>
  <c r="AW102" i="1"/>
  <c r="F36" i="3"/>
  <c r="BC96" i="1"/>
  <c r="F37" i="4"/>
  <c r="BD97" i="1" s="1"/>
  <c r="F36" i="7"/>
  <c r="BC100" i="1"/>
  <c r="F33" i="8"/>
  <c r="AZ101" i="1"/>
  <c r="F33" i="2"/>
  <c r="AZ95" i="1" s="1"/>
  <c r="F36" i="2"/>
  <c r="BC95" i="1" s="1"/>
  <c r="F35" i="2"/>
  <c r="BB95" i="1" s="1"/>
  <c r="F33" i="4"/>
  <c r="AZ97" i="1"/>
  <c r="J33" i="6"/>
  <c r="AV99" i="1" s="1"/>
  <c r="F35" i="8"/>
  <c r="BB101" i="1" s="1"/>
  <c r="F35" i="4"/>
  <c r="BB97" i="1" s="1"/>
  <c r="F35" i="6"/>
  <c r="BB99" i="1" s="1"/>
  <c r="F37" i="8"/>
  <c r="BD101" i="1"/>
  <c r="F33" i="3"/>
  <c r="AZ96" i="1"/>
  <c r="J33" i="5"/>
  <c r="AV98" i="1" s="1"/>
  <c r="F33" i="6"/>
  <c r="AZ99" i="1"/>
  <c r="F37" i="7"/>
  <c r="BD100" i="1"/>
  <c r="F35" i="3"/>
  <c r="BB96" i="1"/>
  <c r="F35" i="5"/>
  <c r="BB98" i="1" s="1"/>
  <c r="F36" i="6"/>
  <c r="BC99" i="1"/>
  <c r="F37" i="3"/>
  <c r="BD96" i="1" s="1"/>
  <c r="F36" i="5"/>
  <c r="BC98" i="1" s="1"/>
  <c r="F33" i="7"/>
  <c r="AZ100" i="1" s="1"/>
  <c r="F36" i="8"/>
  <c r="BC101" i="1" s="1"/>
  <c r="J33" i="2"/>
  <c r="AV95" i="1" s="1"/>
  <c r="J33" i="3"/>
  <c r="AV96" i="1"/>
  <c r="F33" i="5"/>
  <c r="AZ98" i="1" s="1"/>
  <c r="F37" i="5"/>
  <c r="BD98" i="1"/>
  <c r="F35" i="7"/>
  <c r="BB100" i="1"/>
  <c r="J33" i="9"/>
  <c r="AV102" i="1" s="1"/>
  <c r="F37" i="2"/>
  <c r="BD95" i="1" s="1"/>
  <c r="F36" i="4"/>
  <c r="BC97" i="1" s="1"/>
  <c r="J33" i="7"/>
  <c r="AV100" i="1" s="1"/>
  <c r="J33" i="8"/>
  <c r="AV101" i="1" s="1"/>
  <c r="T1394" i="2" l="1"/>
  <c r="BK145" i="2"/>
  <c r="J146" i="2"/>
  <c r="J98" i="2" s="1"/>
  <c r="BK1394" i="2"/>
  <c r="J1394" i="2" s="1"/>
  <c r="J105" i="2" s="1"/>
  <c r="J284" i="4"/>
  <c r="J102" i="4" s="1"/>
  <c r="R125" i="4"/>
  <c r="R124" i="4"/>
  <c r="R145" i="2"/>
  <c r="T125" i="4"/>
  <c r="T124" i="4"/>
  <c r="P1394" i="2"/>
  <c r="T127" i="6"/>
  <c r="T126" i="6"/>
  <c r="BK208" i="5"/>
  <c r="J208" i="5" s="1"/>
  <c r="J98" i="5" s="1"/>
  <c r="R127" i="6"/>
  <c r="R126" i="6" s="1"/>
  <c r="R1394" i="2"/>
  <c r="T145" i="2"/>
  <c r="T144" i="2" s="1"/>
  <c r="P127" i="6"/>
  <c r="P126" i="6" s="1"/>
  <c r="AU99" i="1" s="1"/>
  <c r="BK127" i="6"/>
  <c r="J127" i="6"/>
  <c r="J97" i="6"/>
  <c r="P145" i="2"/>
  <c r="P144" i="2" s="1"/>
  <c r="AU95" i="1" s="1"/>
  <c r="BK119" i="9"/>
  <c r="J119" i="9"/>
  <c r="J97" i="9"/>
  <c r="BK119" i="8"/>
  <c r="J119" i="8" s="1"/>
  <c r="J96" i="8" s="1"/>
  <c r="J125" i="4"/>
  <c r="J97" i="4"/>
  <c r="AG96" i="1"/>
  <c r="J96" i="3"/>
  <c r="BK144" i="2"/>
  <c r="J144" i="2" s="1"/>
  <c r="J96" i="2" s="1"/>
  <c r="J145" i="2"/>
  <c r="J97" i="2" s="1"/>
  <c r="F34" i="4"/>
  <c r="BA97" i="1"/>
  <c r="BB94" i="1"/>
  <c r="AX94" i="1" s="1"/>
  <c r="J34" i="2"/>
  <c r="AW95" i="1" s="1"/>
  <c r="AT95" i="1" s="1"/>
  <c r="J30" i="4"/>
  <c r="AG97" i="1" s="1"/>
  <c r="F34" i="5"/>
  <c r="BA98" i="1"/>
  <c r="BC94" i="1"/>
  <c r="AY94" i="1" s="1"/>
  <c r="F34" i="3"/>
  <c r="BA96" i="1" s="1"/>
  <c r="F34" i="7"/>
  <c r="BA100" i="1" s="1"/>
  <c r="F34" i="9"/>
  <c r="BA102" i="1"/>
  <c r="J34" i="3"/>
  <c r="AW96" i="1"/>
  <c r="AT96" i="1"/>
  <c r="AN96" i="1" s="1"/>
  <c r="J34" i="7"/>
  <c r="AW100" i="1"/>
  <c r="AT100" i="1" s="1"/>
  <c r="J34" i="4"/>
  <c r="AW97" i="1" s="1"/>
  <c r="AT97" i="1" s="1"/>
  <c r="F34" i="2"/>
  <c r="BA95" i="1" s="1"/>
  <c r="J34" i="5"/>
  <c r="AW98" i="1" s="1"/>
  <c r="AT98" i="1" s="1"/>
  <c r="AZ94" i="1"/>
  <c r="AV94" i="1" s="1"/>
  <c r="AK29" i="1" s="1"/>
  <c r="F34" i="6"/>
  <c r="BA99" i="1"/>
  <c r="J34" i="6"/>
  <c r="AW99" i="1" s="1"/>
  <c r="AT99" i="1" s="1"/>
  <c r="J30" i="7"/>
  <c r="AG100" i="1"/>
  <c r="F34" i="8"/>
  <c r="BA101" i="1"/>
  <c r="BD94" i="1"/>
  <c r="W33" i="1" s="1"/>
  <c r="J34" i="8"/>
  <c r="AW101" i="1" s="1"/>
  <c r="AT101" i="1" s="1"/>
  <c r="AT102" i="1"/>
  <c r="R144" i="2" l="1"/>
  <c r="BK126" i="6"/>
  <c r="J126" i="6"/>
  <c r="BK120" i="5"/>
  <c r="J120" i="5"/>
  <c r="J96" i="5"/>
  <c r="BK118" i="9"/>
  <c r="J118" i="9" s="1"/>
  <c r="J96" i="9" s="1"/>
  <c r="AN100" i="1"/>
  <c r="J39" i="7"/>
  <c r="AN97" i="1"/>
  <c r="J39" i="4"/>
  <c r="J39" i="3"/>
  <c r="AU94" i="1"/>
  <c r="W29" i="1"/>
  <c r="J30" i="6"/>
  <c r="AG99" i="1"/>
  <c r="J30" i="8"/>
  <c r="AG101" i="1" s="1"/>
  <c r="AN101" i="1" s="1"/>
  <c r="W31" i="1"/>
  <c r="J30" i="2"/>
  <c r="AG95" i="1" s="1"/>
  <c r="BA94" i="1"/>
  <c r="W30" i="1" s="1"/>
  <c r="W32" i="1"/>
  <c r="J39" i="6" l="1"/>
  <c r="J96" i="6"/>
  <c r="J39" i="8"/>
  <c r="J39" i="2"/>
  <c r="AN95" i="1"/>
  <c r="AN99" i="1"/>
  <c r="J30" i="9"/>
  <c r="AG102" i="1"/>
  <c r="J30" i="5"/>
  <c r="AG98" i="1" s="1"/>
  <c r="AN98" i="1" s="1"/>
  <c r="AW94" i="1"/>
  <c r="AK30" i="1" s="1"/>
  <c r="J39" i="9" l="1"/>
  <c r="J39" i="5"/>
  <c r="AN102" i="1"/>
  <c r="AG94" i="1"/>
  <c r="AK26" i="1" s="1"/>
  <c r="AT94" i="1"/>
  <c r="AN94" i="1" s="1"/>
  <c r="AK35" i="1" l="1"/>
</calcChain>
</file>

<file path=xl/sharedStrings.xml><?xml version="1.0" encoding="utf-8"?>
<sst xmlns="http://schemas.openxmlformats.org/spreadsheetml/2006/main" count="30485" uniqueCount="3606">
  <si>
    <t>Export Komplet</t>
  </si>
  <si>
    <t/>
  </si>
  <si>
    <t>2.0</t>
  </si>
  <si>
    <t>ZAMOK</t>
  </si>
  <si>
    <t>False</t>
  </si>
  <si>
    <t>{5a88982e-5eb2-4868-9605-015cba533b30}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</si>
  <si>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</si>
  <si>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</si>
  <si>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</si>
  <si>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</si>
  <si>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</si>
  <si>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</si>
  <si>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</si>
  <si>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0032025</t>
  </si>
  <si>
    <t>Stavba:</t>
  </si>
  <si>
    <t>KSO:</t>
  </si>
  <si>
    <t>803 61</t>
  </si>
  <si>
    <t>CC-CZ:</t>
  </si>
  <si>
    <t>1110</t>
  </si>
  <si>
    <t>Místo:</t>
  </si>
  <si>
    <t>Datum:</t>
  </si>
  <si>
    <t>Zadavatel:</t>
  </si>
  <si>
    <t>IČ:</t>
  </si>
  <si>
    <t>DIČ:</t>
  </si>
  <si>
    <t>Zhotovitel:</t>
  </si>
  <si>
    <t xml:space="preserve"> </t>
  </si>
  <si>
    <t>Projektant:</t>
  </si>
  <si>
    <t>True</t>
  </si>
  <si>
    <t>Zpracovatel:</t>
  </si>
  <si>
    <t>19072228</t>
  </si>
  <si>
    <t>Adam Růžička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</si>
  <si>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</si>
  <si>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</si>
  <si>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</si>
  <si>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</si>
  <si>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</si>
  <si>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</si>
  <si>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</si>
  <si>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</si>
  <si>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</si>
  <si>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</si>
  <si>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</si>
  <si>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</si>
  <si>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</si>
  <si>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</si>
  <si>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</si>
  <si>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</si>
  <si>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</si>
  <si>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</si>
  <si>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</si>
  <si>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</si>
  <si>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</si>
  <si>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</si>
  <si>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</si>
  <si>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</si>
  <si>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</si>
  <si>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</si>
  <si>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</si>
  <si>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</si>
  <si>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</si>
  <si>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</si>
  <si>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</si>
  <si>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</si>
  <si>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</si>
  <si>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</si>
  <si>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</si>
  <si>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</si>
  <si>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</si>
  <si>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</si>
  <si>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</si>
  <si>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</si>
  <si>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</si>
  <si>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</si>
  <si>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</si>
  <si>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</si>
  <si>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</si>
  <si>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</si>
  <si>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SO.01</t>
  </si>
  <si>
    <t>Rodinný dům s garáží</t>
  </si>
  <si>
    <t>STA</t>
  </si>
  <si>
    <t>1</t>
  </si>
  <si>
    <t>{2d2b5711-e9a8-4683-bdec-e1fe8f8b0c93}</t>
  </si>
  <si>
    <t>SO.02</t>
  </si>
  <si>
    <t>Oplocení</t>
  </si>
  <si>
    <t>{d6b47431-b2c5-4962-8896-6faf4b93f82b}</t>
  </si>
  <si>
    <t>SO.03</t>
  </si>
  <si>
    <t>Zpevněné plochy a ostatní vnější plochy</t>
  </si>
  <si>
    <t>{f3dfcd07-5b24-4ad4-ab2b-a450161e9c23}</t>
  </si>
  <si>
    <t>SO.04</t>
  </si>
  <si>
    <t>Přípojka vodovodu</t>
  </si>
  <si>
    <t>{b599d562-3017-4686-9af3-451f71dff212}</t>
  </si>
  <si>
    <t>SO.05</t>
  </si>
  <si>
    <t>Přípojka kanalizace</t>
  </si>
  <si>
    <t>{6a38d213-30fb-4f2d-ad27-2e950b18b9ef}</t>
  </si>
  <si>
    <t>SO.06</t>
  </si>
  <si>
    <t>Přípojka plynovodu</t>
  </si>
  <si>
    <t>{803d6ce5-f699-409e-905f-44836c0195d4}</t>
  </si>
  <si>
    <t>SO.07</t>
  </si>
  <si>
    <t>Přípojka elektro</t>
  </si>
  <si>
    <t>{2dd16294-6957-440f-b23b-0ef105027491}</t>
  </si>
  <si>
    <t>SO.08</t>
  </si>
  <si>
    <t>Vedlejší rozpočtové náklady</t>
  </si>
  <si>
    <t>{e3b28ff3-3018-485f-94cd-aa7aea1986b5}</t>
  </si>
  <si>
    <t>VV0008</t>
  </si>
  <si>
    <t>Objem základové desky</t>
  </si>
  <si>
    <t>39,702</t>
  </si>
  <si>
    <t>3</t>
  </si>
  <si>
    <t>P0001</t>
  </si>
  <si>
    <t>Podlaha v garáži 1.PP</t>
  </si>
  <si>
    <t>55,937</t>
  </si>
  <si>
    <t>KRYCÍ LIST SOUPISU PRACÍ</t>
  </si>
  <si>
    <t>VV0009</t>
  </si>
  <si>
    <t>Celková plocha podlah v 1.NP RD</t>
  </si>
  <si>
    <t>100,628</t>
  </si>
  <si>
    <t>VV0010</t>
  </si>
  <si>
    <t>Celková plocha podlah ve 2.NP RD</t>
  </si>
  <si>
    <t>101,24</t>
  </si>
  <si>
    <t>VV0011</t>
  </si>
  <si>
    <t>Celková plocha podlah v RD</t>
  </si>
  <si>
    <t>207,458</t>
  </si>
  <si>
    <t>VV0012</t>
  </si>
  <si>
    <t>Celková plocha vinilových podlah</t>
  </si>
  <si>
    <t>98,22</t>
  </si>
  <si>
    <t>Objekt:</t>
  </si>
  <si>
    <t>VV0013</t>
  </si>
  <si>
    <t>Celková plocha keramických podlah</t>
  </si>
  <si>
    <t>56,465</t>
  </si>
  <si>
    <t>SO.01 - Rodinný dům s garáží</t>
  </si>
  <si>
    <t>VV0014</t>
  </si>
  <si>
    <t>Celková plocha dřevěných podlah</t>
  </si>
  <si>
    <t>59,51</t>
  </si>
  <si>
    <t>VV0015</t>
  </si>
  <si>
    <t>Celková plocha všech podlah</t>
  </si>
  <si>
    <t>310,87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</si>
  <si>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</si>
  <si>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</si>
  <si>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</si>
  <si>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</si>
  <si>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</si>
  <si>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</si>
  <si>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</si>
  <si>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</si>
  <si>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</si>
  <si>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</si>
  <si>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</si>
  <si>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</si>
  <si>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</si>
  <si>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</si>
  <si>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</si>
  <si>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</si>
  <si>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</si>
  <si>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736 - Ústřední vytápění - plošné vytápění a chlazení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</si>
  <si>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</si>
  <si>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</si>
  <si>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</si>
  <si>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</si>
  <si>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</si>
  <si>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</si>
  <si>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</si>
  <si>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</si>
  <si>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</si>
  <si>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777 - Podlahy lité</t>
  </si>
  <si>
    <t xml:space="preserve">    781 - Dokončovací práce - obklady</t>
  </si>
  <si>
    <t xml:space="preserve">    782 - Dokončovací práce - obklady z kamene</t>
  </si>
  <si>
    <t xml:space="preserve">    784 - Dokončovací práce - malby a tapety</t>
  </si>
  <si>
    <t xml:space="preserve">    786 - Dokončovací práce - čalounické úpravy</t>
  </si>
  <si>
    <t xml:space="preserve">    795 - Lokální vytápění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</si>
  <si>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</si>
  <si>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</si>
  <si>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</si>
  <si>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</si>
  <si>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</si>
  <si>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</si>
  <si>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</si>
  <si>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</si>
  <si>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</si>
  <si>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</si>
  <si>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</si>
  <si>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</si>
  <si>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</si>
  <si>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</si>
  <si>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</si>
  <si>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</si>
  <si>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</si>
  <si>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</si>
  <si>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121151124</t>
  </si>
  <si>
    <t>Sejmutí ornice plochy přes 500 m2 tl vrstvy přes 200 do 250 mm strojně</t>
  </si>
  <si>
    <t>m2</t>
  </si>
  <si>
    <t>CS ÚRS 2025 01</t>
  </si>
  <si>
    <t>4</t>
  </si>
  <si>
    <t>2</t>
  </si>
  <si>
    <t>883238914</t>
  </si>
  <si>
    <t>PP</t>
  </si>
  <si>
    <t>Sejmutí ornice strojně při souvislé ploše přes 500 m2, tl. vrstvy přes 200 do 250 mm</t>
  </si>
  <si>
    <t>Online PSC</t>
  </si>
  <si>
    <t>https://podminky.urs.cz/item/CS_URS_2025_01/121151124</t>
  </si>
  <si>
    <t>VV</t>
  </si>
  <si>
    <t>"Zastavění plocha stavby</t>
  </si>
  <si>
    <t>13,04*14,04+7,11*9,42</t>
  </si>
  <si>
    <t>"Zpevněné plochy</t>
  </si>
  <si>
    <t>262,896</t>
  </si>
  <si>
    <t>Součet</t>
  </si>
  <si>
    <t>8</t>
  </si>
  <si>
    <t>131451104</t>
  </si>
  <si>
    <t>Hloubení jam nezapažených v hornině třídy těžitelnosti II skupiny 5 objem do 500 m3 strojně</t>
  </si>
  <si>
    <t>m3</t>
  </si>
  <si>
    <t>38734503</t>
  </si>
  <si>
    <t>Hloubení nezapažených jam a zářezů strojně s urovnáním dna do předepsaného profilu a spádu v hornině třídy těžitelnosti II skupiny 5 přes 100 do 500 m3</t>
  </si>
  <si>
    <t>https://podminky.urs.cz/item/CS_URS_2025_01/131451104</t>
  </si>
  <si>
    <t>"Výměry převzaty z modelu projektanta</t>
  </si>
  <si>
    <t xml:space="preserve">"obsahuje výkopy i pro zpevněné komunikace a další </t>
  </si>
  <si>
    <t>465,827</t>
  </si>
  <si>
    <t>132412132</t>
  </si>
  <si>
    <t>Hloubení nezapažených rýh šířky do 800 mm v nesoudržných horninách třídy těžitelnosti II skupiny 5 ručně</t>
  </si>
  <si>
    <t>-970635708</t>
  </si>
  <si>
    <t>Hloubení nezapažených rýh šířky do 800 mm ručně s urovnáním dna do předepsaného profilu a spádu v hornině třídy těžitelnosti II skupiny 5 nesoudržných</t>
  </si>
  <si>
    <t>https://podminky.urs.cz/item/CS_URS_2025_01/132412132</t>
  </si>
  <si>
    <t>"Objemy a ploch převzaté z modelu projektanta</t>
  </si>
  <si>
    <t>48,73*0,2</t>
  </si>
  <si>
    <t>391</t>
  </si>
  <si>
    <t>132412332</t>
  </si>
  <si>
    <t>Hloubení nezapažených rýh šířky do 2000 mm v nesoudržných horninách třídy těžitelnosti II skupiny 5 ručně</t>
  </si>
  <si>
    <t>-376173465</t>
  </si>
  <si>
    <t>Hloubení nezapažených rýh šířky přes 800 do 2 000 mm ručně s urovnáním dna do předepsaného profilu a spádu v hornině třídy těžitelnosti II skupiny 5 nesoudržných</t>
  </si>
  <si>
    <t>https://podminky.urs.cz/item/CS_URS_2025_01/132412332</t>
  </si>
  <si>
    <t>26,36*0,2</t>
  </si>
  <si>
    <t>390</t>
  </si>
  <si>
    <t>132451102</t>
  </si>
  <si>
    <t>Hloubení rýh nezapažených š do 800 mm v hornině třídy těžitelnosti II skupiny 5 objem do 50 m3 strojně</t>
  </si>
  <si>
    <t>152449776</t>
  </si>
  <si>
    <t>Hloubení nezapažených rýh šířky do 800 mm strojně s urovnáním dna do předepsaného profilu a spádu v hornině třídy těžitelnosti II skupiny 5 přes 20 do 50 m3</t>
  </si>
  <si>
    <t>https://podminky.urs.cz/item/CS_URS_2025_01/132451102</t>
  </si>
  <si>
    <t>28,657-(48,73*0,2)</t>
  </si>
  <si>
    <t>10</t>
  </si>
  <si>
    <t>132451252</t>
  </si>
  <si>
    <t>Hloubení rýh nezapažených š do 2000 mm v hornině třídy těžitelnosti II skupiny 5 objem do 50 m3 strojně</t>
  </si>
  <si>
    <t>2043889854</t>
  </si>
  <si>
    <t>Hloubení nezapažených rýh šířky přes 800 do 2 000 mm strojně s urovnáním dna do předepsaného profilu a spádu v hornině třídy těžitelnosti II skupiny 5 přes 20 do 50 m3</t>
  </si>
  <si>
    <t>https://podminky.urs.cz/item/CS_URS_2025_01/132451252</t>
  </si>
  <si>
    <t>18,39-(26,36*0,2)</t>
  </si>
  <si>
    <t>13</t>
  </si>
  <si>
    <t>162351104</t>
  </si>
  <si>
    <t>Vodorovné přemístění přes 500 do 1000 m výkopku/sypaniny z horniny třídy těžitelnosti I skupiny 1 až 3</t>
  </si>
  <si>
    <t>-1208934886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</si>
  <si>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</si>
  <si>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https://podminky.urs.cz/item/CS_URS_2025_01/162351104</t>
  </si>
  <si>
    <t>"výkopek - zásypy - násyp</t>
  </si>
  <si>
    <t>(470,624+42,974)-285,175-123,044</t>
  </si>
  <si>
    <t>14</t>
  </si>
  <si>
    <t>167151112</t>
  </si>
  <si>
    <t>Nakládání výkopku z hornin třídy těžitelnosti II skupiny 4 a 5 přes 100 m3</t>
  </si>
  <si>
    <t>-688291398</t>
  </si>
  <si>
    <t>Nakládání, skládání a překládání neulehlého výkopku nebo sypaniny strojně nakládání, množství přes 100 m3, z hornin třídy těžitelnosti II, skupiny 4 a 5</t>
  </si>
  <si>
    <t>https://podminky.urs.cz/item/CS_URS_2025_01/167151112</t>
  </si>
  <si>
    <t>(465,827+28,657+18,39)-285,175-126,512</t>
  </si>
  <si>
    <t>245</t>
  </si>
  <si>
    <t>171151131</t>
  </si>
  <si>
    <t>Uložení sypaniny z hornin nesoudržných a soudržných střídavě do násypů zhutněných strojně</t>
  </si>
  <si>
    <t>-110838319</t>
  </si>
  <si>
    <t>Uložení sypanin do násypů strojně s rozprostřením sypaniny ve vrstvách a s hrubým urovnáním zhutněných z hornin nesoudržných a soudržných střídavě ukládaných</t>
  </si>
  <si>
    <t>https://podminky.urs.cz/item/CS_URS_2025_01/171151131</t>
  </si>
  <si>
    <t>126,512</t>
  </si>
  <si>
    <t>15</t>
  </si>
  <si>
    <t>171201221</t>
  </si>
  <si>
    <t>Poplatek za uložení na skládce (skládkovné) zeminy a kamení kód odpadu 17 05 04</t>
  </si>
  <si>
    <t>t</t>
  </si>
  <si>
    <t>453736195</t>
  </si>
  <si>
    <t>Poplatek za uložení stavebního odpadu na skládce (skládkovné) zeminy a kamení zatříděného do Katalogu odpadů pod kódem 17 05 04</t>
  </si>
  <si>
    <t>https://podminky.urs.cz/item/CS_URS_2025_01/171201221</t>
  </si>
  <si>
    <t>"Objem * objemová hmotnost zeminy</t>
  </si>
  <si>
    <t>101,187*2,05</t>
  </si>
  <si>
    <t>16</t>
  </si>
  <si>
    <t>174151101</t>
  </si>
  <si>
    <t>Zásyp jam, šachet rýh nebo kolem objektů sypaninou se zhutněním</t>
  </si>
  <si>
    <t>-237512213</t>
  </si>
  <si>
    <t>Zásyp sypaninou z jakékoliv horniny strojně s uložením výkopku ve vrstvách se zhutněním jam, šachet, rýh nebo kolem objektů v těchto vykopávkách</t>
  </si>
  <si>
    <t>https://podminky.urs.cz/item/CS_URS_2025_01/174151101</t>
  </si>
  <si>
    <t>285,175</t>
  </si>
  <si>
    <t>17</t>
  </si>
  <si>
    <t>181351103</t>
  </si>
  <si>
    <t>Rozprostření ornice tl vrstvy do 200 mm pl přes 100 do 500 m2 v rovině nebo ve svahu do 1:5 strojně</t>
  </si>
  <si>
    <t>1870892833</t>
  </si>
  <si>
    <t>Rozprostření a urovnání ornice v rovině nebo ve svahu sklonu do 1:5 strojně při souvislé ploše přes 100 do 500 m2, tl. vrstvy do 200 mm</t>
  </si>
  <si>
    <t>https://podminky.urs.cz/item/CS_URS_2025_01/181351103</t>
  </si>
  <si>
    <t>512,954-67,971</t>
  </si>
  <si>
    <t>351</t>
  </si>
  <si>
    <t>182311123</t>
  </si>
  <si>
    <t>Rozprostření ornice ve svahu přes 1:5 tl vrstvy do 200 mm ručně</t>
  </si>
  <si>
    <t>-1478201048</t>
  </si>
  <si>
    <t>Rozprostření a urovnání ornice ve svahu sklonu přes 1:5 ručně při souvislé ploše, tl. vrstvy do 200 mm</t>
  </si>
  <si>
    <t>https://podminky.urs.cz/item/CS_URS_2025_01/182311123</t>
  </si>
  <si>
    <t>67,971</t>
  </si>
  <si>
    <t>Zakládání</t>
  </si>
  <si>
    <t>147</t>
  </si>
  <si>
    <t>218111113</t>
  </si>
  <si>
    <t>Odvětrání radonu vodorovné drenážní kladené do štěrkového podsypu z plastových perforovaných trubek DN přes 80 do 100 mm</t>
  </si>
  <si>
    <t>m</t>
  </si>
  <si>
    <t>-1498183163</t>
  </si>
  <si>
    <t>Odvětrání radonu vodorovné kladené do štěrkového podsypu drenážní z plastových perforovaných trubek, vnitřní průměr přes 80 do 100 mm</t>
  </si>
  <si>
    <t>https://podminky.urs.cz/item/CS_URS_2025_01/218111113</t>
  </si>
  <si>
    <t>"Výměry změřené v aplikaci Výměry</t>
  </si>
  <si>
    <t>6,45+4,931+1,388+4,938+1,388+8</t>
  </si>
  <si>
    <t>148</t>
  </si>
  <si>
    <t>218111122</t>
  </si>
  <si>
    <t>Odvětrání radonu vodorovné sběrné kladené do štěrkového podsypu z plastových trubek DN přes 110 do 125 mm</t>
  </si>
  <si>
    <t>-848912606</t>
  </si>
  <si>
    <t>Odvětrání radonu vodorovné kladené do štěrkového podsypu sběrné z plastových trubek, vnitřní průměr přes 110 do 125 mm</t>
  </si>
  <si>
    <t>https://podminky.urs.cz/item/CS_URS_2025_01/218111122</t>
  </si>
  <si>
    <t>11,15+0,937</t>
  </si>
  <si>
    <t>146</t>
  </si>
  <si>
    <t>218121113</t>
  </si>
  <si>
    <t>Odvětrání radonu svislé z plastových trubek DN přes 125 do 160 mm</t>
  </si>
  <si>
    <t>629369694</t>
  </si>
  <si>
    <t>Odvětrání radonu svislé z plastových trubek, vnitřní průměr přes 125 do 160 mm</t>
  </si>
  <si>
    <t>https://podminky.urs.cz/item/CS_URS_2025_01/218121113</t>
  </si>
  <si>
    <t>7,219 "Převzato z aplikace Výměry</t>
  </si>
  <si>
    <t>307</t>
  </si>
  <si>
    <t>270001101</t>
  </si>
  <si>
    <t>Vytvoření prostupů průřezu do 0,02 m2 v monolitických betonových základech tl do 0,5 m osazením trub, dílců nebo tvarovek do bednění</t>
  </si>
  <si>
    <t>kus</t>
  </si>
  <si>
    <t>-1256493962</t>
  </si>
  <si>
    <t>Vytvoření prostupů v základových konstrukcích z monolitického betonu nebo železobetonu osazením trub, prefabrikovaných dílců, dutinových tvarovek, apod., do bednění vnější průřezové plochy do 0,02 m2, tloušťky zdi do 0,5 m</t>
  </si>
  <si>
    <t>https://podminky.urs.cz/item/CS_URS_2025_01/270001101</t>
  </si>
  <si>
    <t>12"Podkladní základová deska d=125 mm</t>
  </si>
  <si>
    <t>308</t>
  </si>
  <si>
    <t>M</t>
  </si>
  <si>
    <t>WVN.SP201020W</t>
  </si>
  <si>
    <t>PPKGEM potrubí SN10 125x3,9 0,5M</t>
  </si>
  <si>
    <t>1016348577</t>
  </si>
  <si>
    <t>12*0,83333 'Přepočtené koeficientem množství</t>
  </si>
  <si>
    <t>309</t>
  </si>
  <si>
    <t>WVN.SP201010W</t>
  </si>
  <si>
    <t>PPKGEM potrubí SN10 110x3,4 0,5M</t>
  </si>
  <si>
    <t>129434662</t>
  </si>
  <si>
    <t>12*0,16666 'Přepočtené koeficientem množství</t>
  </si>
  <si>
    <t>169</t>
  </si>
  <si>
    <t>271532212</t>
  </si>
  <si>
    <t>Podsyp pod základové konstrukce se zhutněním z hrubého kameniva frakce 16 až 32 mm</t>
  </si>
  <si>
    <t>-1402046391</t>
  </si>
  <si>
    <t>Podsyp pod základové konstrukce se zhutněním a urovnáním povrchu z kameniva hrubého, frakce 16 - 32 mm</t>
  </si>
  <si>
    <t>https://podminky.urs.cz/item/CS_URS_2025_01/271532212</t>
  </si>
  <si>
    <t>"Rodinný dům</t>
  </si>
  <si>
    <t>"plochy převzaté z aplikace Výměry (plocha x tlouštka)</t>
  </si>
  <si>
    <t>(79,96+24,16+123,07)*0,2</t>
  </si>
  <si>
    <t>(PI*1*1)/4*0,2</t>
  </si>
  <si>
    <t>6</t>
  </si>
  <si>
    <t>273321411</t>
  </si>
  <si>
    <t>Základové desky ze ŽB bez zvýšených nároků na prostředí tř. C 20/25</t>
  </si>
  <si>
    <t>2094385271</t>
  </si>
  <si>
    <t>Základy z betonu železového (bez výztuže) desky z betonu bez zvláštních nároků na prostředí tř. C 20/25</t>
  </si>
  <si>
    <t>https://podminky.urs.cz/item/CS_URS_2025_01/273321411</t>
  </si>
  <si>
    <t>"Množství určené pomocí aplikace Výměry.</t>
  </si>
  <si>
    <t>"Základová deska</t>
  </si>
  <si>
    <t>"0,18407769454627693</t>
  </si>
  <si>
    <t>"37,791 "Základová deska"</t>
  </si>
  <si>
    <t>"1,629 "Základová deska"</t>
  </si>
  <si>
    <t>"0,098 "Základová deska"</t>
  </si>
  <si>
    <t>58</t>
  </si>
  <si>
    <t>273362021</t>
  </si>
  <si>
    <t>Výztuž základových desek svařovanými sítěmi Kari</t>
  </si>
  <si>
    <t>2125376405</t>
  </si>
  <si>
    <t>Výztuž základů desek ze svařovaných sítí z drátů typu KARI</t>
  </si>
  <si>
    <t>https://podminky.urs.cz/item/CS_URS_2025_01/273362021</t>
  </si>
  <si>
    <t>469,10/1000</t>
  </si>
  <si>
    <t>"Garáž</t>
  </si>
  <si>
    <t>253,31/1000</t>
  </si>
  <si>
    <t>143</t>
  </si>
  <si>
    <t>274313711</t>
  </si>
  <si>
    <t>Základové pasy z betonu tř. C 20/25</t>
  </si>
  <si>
    <t>-501142335</t>
  </si>
  <si>
    <t>Základy z betonu prostého pasy betonu kamenem neprokládaného tř. C 20/25</t>
  </si>
  <si>
    <t>https://podminky.urs.cz/item/CS_URS_2025_01/274313711</t>
  </si>
  <si>
    <t>"1.PP</t>
  </si>
  <si>
    <t>"garáž</t>
  </si>
  <si>
    <t>9,9*0,7*0,75*2</t>
  </si>
  <si>
    <t>5,825*0,7*0,75</t>
  </si>
  <si>
    <t>3,8*0,7*0,75</t>
  </si>
  <si>
    <t>1,2*(1,575-0,7)*0,75</t>
  </si>
  <si>
    <t>1,2*(1,85-0,7)*0,75</t>
  </si>
  <si>
    <t>Mezisoučet</t>
  </si>
  <si>
    <t>"rodinný dům</t>
  </si>
  <si>
    <t>12,925*0,65*0,75</t>
  </si>
  <si>
    <t>1,3*1,2*0,75</t>
  </si>
  <si>
    <t>1,3*1,275*0,75</t>
  </si>
  <si>
    <t>1,3*0,8*0,75</t>
  </si>
  <si>
    <t>"1.NP</t>
  </si>
  <si>
    <t>2,2*1,2*0,5</t>
  </si>
  <si>
    <t>6,7*0,8*0,5</t>
  </si>
  <si>
    <t>3,525*1,2*0,5</t>
  </si>
  <si>
    <t>3,15*1,275*0,5</t>
  </si>
  <si>
    <t>8,675*0,8*0,5</t>
  </si>
  <si>
    <t>(3,765-0,8-0,725)*0,8*0,5</t>
  </si>
  <si>
    <t>((2*PI*1,125)/4)*0,8*0,5</t>
  </si>
  <si>
    <t>0,8*0,8*0,5</t>
  </si>
  <si>
    <t>8,66*0,8*0,5</t>
  </si>
  <si>
    <t>2,775*0,6*0,5</t>
  </si>
  <si>
    <t>0,5*0,75*0,6</t>
  </si>
  <si>
    <t>(0,725+0,8+2,95)*0,6*0,5</t>
  </si>
  <si>
    <t>4,45*0,8*0,5</t>
  </si>
  <si>
    <t>18</t>
  </si>
  <si>
    <t>274351121</t>
  </si>
  <si>
    <t>Zřízení bednění základových pasů rovného</t>
  </si>
  <si>
    <t>-1228156267</t>
  </si>
  <si>
    <t>Bednění základů pasů rovné zřízení</t>
  </si>
  <si>
    <t>https://podminky.urs.cz/item/CS_URS_2025_01/274351121</t>
  </si>
  <si>
    <t>2,389*0,5</t>
  </si>
  <si>
    <t>(2,389-0,8)*0,5</t>
  </si>
  <si>
    <t>(3,765-0,8-0,725)*0,5</t>
  </si>
  <si>
    <t>((3,765-0,8-0,725)-0,8)*0,5</t>
  </si>
  <si>
    <t>2,2*0,5*2</t>
  </si>
  <si>
    <t>(2,389-2,2)*0,5*2</t>
  </si>
  <si>
    <t>19</t>
  </si>
  <si>
    <t>274351122</t>
  </si>
  <si>
    <t>Odstranění bednění základových pasů rovného</t>
  </si>
  <si>
    <t>-948512835</t>
  </si>
  <si>
    <t>Bednění základů pasů rovné odstranění</t>
  </si>
  <si>
    <t>https://podminky.urs.cz/item/CS_URS_2025_01/274351122</t>
  </si>
  <si>
    <t>6,219</t>
  </si>
  <si>
    <t>20</t>
  </si>
  <si>
    <t>274352221</t>
  </si>
  <si>
    <t>Zřízení bednění základových pasů kruhového r do 2,5 m</t>
  </si>
  <si>
    <t>1973870125</t>
  </si>
  <si>
    <t>Bednění základů pasů kruhové nebo obloukové poloměru přes 1 do 2,5 m zřízení</t>
  </si>
  <si>
    <t>https://podminky.urs.cz/item/CS_URS_2025_01/274352221</t>
  </si>
  <si>
    <t>"Vnější plocha</t>
  </si>
  <si>
    <t>(PI*1,52^2)*0,5</t>
  </si>
  <si>
    <t>"Vnitřní plocha</t>
  </si>
  <si>
    <t>(PI*0,725^2)*0,5</t>
  </si>
  <si>
    <t>274352222</t>
  </si>
  <si>
    <t>Odstranění bednění základových pasů kruhového r do 2,5 m</t>
  </si>
  <si>
    <t>-1367774222</t>
  </si>
  <si>
    <t>Bednění základů pasů kruhové nebo obloukové poloměru přes 1 do 2,5 m odstranění</t>
  </si>
  <si>
    <t>https://podminky.urs.cz/item/CS_URS_2025_01/274352222</t>
  </si>
  <si>
    <t>4,455</t>
  </si>
  <si>
    <t>60</t>
  </si>
  <si>
    <t>279113143</t>
  </si>
  <si>
    <t>Základová zeď tl přes 200 do 250 mm z tvárnic ztraceného bednění včetně výplně z betonu tř. C 20/25</t>
  </si>
  <si>
    <t>-287088146</t>
  </si>
  <si>
    <t>Základové zdi z tvárnic ztraceného bednění včetně výplně z betonu bez zvláštních nároků na vliv prostředí třídy C 20/25, tloušťky zdiva přes 200 do 250 mm</t>
  </si>
  <si>
    <t>https://podminky.urs.cz/item/CS_URS_2025_01/279113143</t>
  </si>
  <si>
    <t>"Stěny garáže</t>
  </si>
  <si>
    <t>"severní stěna</t>
  </si>
  <si>
    <t>6,5*2,75</t>
  </si>
  <si>
    <t>"jižní stěna</t>
  </si>
  <si>
    <t>"západní stěna</t>
  </si>
  <si>
    <t>(1,2+0,25+7,25)*2,75</t>
  </si>
  <si>
    <t>"východní stěna</t>
  </si>
  <si>
    <t>"Stěny pro RD</t>
  </si>
  <si>
    <t>(2+0,25+4,15+0,25+5,6+0,25)*(0,75+0,5+1,75)</t>
  </si>
  <si>
    <t>1*(0,75+0,5+1,75)*3</t>
  </si>
  <si>
    <t>(2,2+6,7+3,525-0,175)*1</t>
  </si>
  <si>
    <t>(1+2,325+1,175+1,4+1,385+0,715+1)*0,75</t>
  </si>
  <si>
    <t>(8,66-0,175)*0,75</t>
  </si>
  <si>
    <t>(3,765-0,8-0,725)*0,75</t>
  </si>
  <si>
    <t>0,72*0,75</t>
  </si>
  <si>
    <t>(8,66+0,275-0,175)*0,75</t>
  </si>
  <si>
    <t>(0,25+0,275)*0,75</t>
  </si>
  <si>
    <t>(0,475+2,775)*1</t>
  </si>
  <si>
    <t>(0,5+0,725+0,8+2,95)*0,75</t>
  </si>
  <si>
    <t>145</t>
  </si>
  <si>
    <t>279113144</t>
  </si>
  <si>
    <t>Základová zeď tl přes 250 do 300 mm z tvárnic ztraceného bednění včetně výplně z betonu tř. C 20/25</t>
  </si>
  <si>
    <t>1246939118</t>
  </si>
  <si>
    <t>Základové zdi z tvárnic ztraceného bednění včetně výplně z betonu bez zvláštních nároků na vliv prostředí třídy C 20/25, tloušťky zdiva přes 250 do 300 mm</t>
  </si>
  <si>
    <t>https://podminky.urs.cz/item/CS_URS_2025_01/279113144</t>
  </si>
  <si>
    <t>3,15*0,75</t>
  </si>
  <si>
    <t>144</t>
  </si>
  <si>
    <t>279113146</t>
  </si>
  <si>
    <t>Základová zeď tl přes 400 do 500 mm z tvárnic ztraceného bednění včetně výplně z betonu tř. C 20/25</t>
  </si>
  <si>
    <t>-290763336</t>
  </si>
  <si>
    <t>Základové zdi z tvárnic ztraceného bednění včetně výplně z betonu bez zvláštních nároků na vliv prostředí třídy C 20/25, tloušťky zdiva přes 400 do 500 mm</t>
  </si>
  <si>
    <t>https://podminky.urs.cz/item/CS_URS_2025_01/279113146</t>
  </si>
  <si>
    <t>3,15*0,75*2</t>
  </si>
  <si>
    <t>59</t>
  </si>
  <si>
    <t>274361821</t>
  </si>
  <si>
    <t>Výztuž základových pasů betonářskou ocelí 10 505 (R)</t>
  </si>
  <si>
    <t>1556547781</t>
  </si>
  <si>
    <t>Výztuž základů pasů z betonářské oceli 10 505 (R) nebo BSt 500</t>
  </si>
  <si>
    <t>https://podminky.urs.cz/item/CS_URS_2025_01/274361821</t>
  </si>
  <si>
    <t>"Výztuž garáže</t>
  </si>
  <si>
    <t>479,47/1000</t>
  </si>
  <si>
    <t>"Výztuž RD</t>
  </si>
  <si>
    <t>Svislé a kompletní konstrukce</t>
  </si>
  <si>
    <t>305</t>
  </si>
  <si>
    <t>310201111</t>
  </si>
  <si>
    <t>Příplatek za zaoblení zdiva o vnitřním průměru do 5 m</t>
  </si>
  <si>
    <t>277651163</t>
  </si>
  <si>
    <t>Příplatek za zaoblení zděného zdiva o vnitřním poloměru půdorysu do 5 m</t>
  </si>
  <si>
    <t>https://podminky.urs.cz/item/CS_URS_2025_01/310201111</t>
  </si>
  <si>
    <t>"Stěna v 1.NP</t>
  </si>
  <si>
    <t>(2*PI*1,125)*0,25*3</t>
  </si>
  <si>
    <t>"Stěna základová ze ztraceného bednění</t>
  </si>
  <si>
    <t>(2*PI*1,125)*0,25*0,75</t>
  </si>
  <si>
    <t>352</t>
  </si>
  <si>
    <t>311321611</t>
  </si>
  <si>
    <t>Nosná zeď ze ŽB tř. C 30/37 bez výztuže</t>
  </si>
  <si>
    <t>-2026896917</t>
  </si>
  <si>
    <t>Nadzákladové zdi z betonu železového (bez výztuže) nosné bez zvláštních nároků na vliv prostředí tř. C 30/37</t>
  </si>
  <si>
    <t>https://podminky.urs.cz/item/CS_URS_2025_01/311321611</t>
  </si>
  <si>
    <t>"2.NP - kolem vegetační střechy u pokojů</t>
  </si>
  <si>
    <t>13,5*0,25*0,5*2</t>
  </si>
  <si>
    <t>1,75*0,25*0,5*2</t>
  </si>
  <si>
    <t>353</t>
  </si>
  <si>
    <t>311351121</t>
  </si>
  <si>
    <t>Zřízení oboustranného bednění nosných nadzákladových zdí</t>
  </si>
  <si>
    <t>943997927</t>
  </si>
  <si>
    <t>Bednění nadzákladových zdí nosných rovné oboustranné za každou stranu zřízení</t>
  </si>
  <si>
    <t>https://podminky.urs.cz/item/CS_URS_2025_01/311351121</t>
  </si>
  <si>
    <t>(13,5*2+2,25*2)*0,75</t>
  </si>
  <si>
    <t>(13*2+1,75*2)*0,5</t>
  </si>
  <si>
    <t>354</t>
  </si>
  <si>
    <t>311351122</t>
  </si>
  <si>
    <t>Odstranění oboustranného bednění nosných nadzákladových zdí</t>
  </si>
  <si>
    <t>-1716833646</t>
  </si>
  <si>
    <t>Bednění nadzákladových zdí nosných rovné oboustranné za každou stranu odstranění</t>
  </si>
  <si>
    <t>https://podminky.urs.cz/item/CS_URS_2025_01/311351122</t>
  </si>
  <si>
    <t>101</t>
  </si>
  <si>
    <t>345321414</t>
  </si>
  <si>
    <t>Zídky atikové, parapetní, schodišťové a zábradelní ze ŽB tř. C 20/25</t>
  </si>
  <si>
    <t>1345115098</t>
  </si>
  <si>
    <t>Zídky atikové, poprsní, schodišťové a zábradelní z betonu železového bez výztuže tř. C 20/25</t>
  </si>
  <si>
    <t>https://podminky.urs.cz/item/CS_URS_2025_01/345321414</t>
  </si>
  <si>
    <t>"Plocha atiky nad garáží</t>
  </si>
  <si>
    <t>0,75*((8,8+0,2+0,2)*2+6,6*2)</t>
  </si>
  <si>
    <t>"Plocha atiky nad rodinným domě</t>
  </si>
  <si>
    <t>0,75*((12,1+0,2+0,2)*2+13,1*2)</t>
  </si>
  <si>
    <t>39</t>
  </si>
  <si>
    <t>311270611.KMB</t>
  </si>
  <si>
    <t>Zdivo z vápenopískových tvárnic SENDWIX 16DF-LD20-1,4 přes P15 do P25 tl 240 mm</t>
  </si>
  <si>
    <t>1969239345</t>
  </si>
  <si>
    <t>"Obvodová stěna jižní mezi obývacím pokojem a terasou</t>
  </si>
  <si>
    <t>13*3</t>
  </si>
  <si>
    <t>"Odečet otvorů</t>
  </si>
  <si>
    <t>-(8*2,55)</t>
  </si>
  <si>
    <t>"Odečet překladů/nosníků</t>
  </si>
  <si>
    <t>-(9*0,2)</t>
  </si>
  <si>
    <t>"Vnitřní podélná stěna</t>
  </si>
  <si>
    <t>(4,85+4,55+0,21+0,4+1,23+0,6)*2,8</t>
  </si>
  <si>
    <t>-((1,15+2,25+1,15)*2,555)</t>
  </si>
  <si>
    <t>-(1,23*2,8)</t>
  </si>
  <si>
    <t>31</t>
  </si>
  <si>
    <t>311272122</t>
  </si>
  <si>
    <t>Zdivo z pórobetonových tvárnic hladkých do P2 přes 450 do 600 kg/m3 na tenkovrstvou maltu tl 250 mm</t>
  </si>
  <si>
    <t>-2080801474</t>
  </si>
  <si>
    <t>Zdivo z pórobetonových tvárnic na tenké maltové lože, tl. zdiva 250 mm pevnost tvárnic do P2, objemová hmotnost přes 450 do 600 kg/m3 hladkých</t>
  </si>
  <si>
    <t>https://podminky.urs.cz/item/CS_URS_2025_01/311272122</t>
  </si>
  <si>
    <t>"Garáž 1.PP</t>
  </si>
  <si>
    <t>(1,1+1,35)*2,75</t>
  </si>
  <si>
    <t>"Garáž 1.NP</t>
  </si>
  <si>
    <t>8,7*2,75*2+6,5*2,75*2</t>
  </si>
  <si>
    <t>"odečet oken</t>
  </si>
  <si>
    <t>-(2,6*1,05)</t>
  </si>
  <si>
    <t>"odečet vrat</t>
  </si>
  <si>
    <t>-(5*2,55)</t>
  </si>
  <si>
    <t>"odečet dveří</t>
  </si>
  <si>
    <t>-(1,2*2,25)</t>
  </si>
  <si>
    <t>-(1,1*(2,2-1,05))</t>
  </si>
  <si>
    <t>"odečet překladů</t>
  </si>
  <si>
    <t>-(3*0,2+5,5*0,2+1,75*0,25+1,75*0,25+1,5*0,25)</t>
  </si>
  <si>
    <t>"Rodinný dům 1.NP</t>
  </si>
  <si>
    <t>(2+0,25+4,75+0,25+3,5+0,5+1+0,25)*3</t>
  </si>
  <si>
    <t>(0,78+0,25+1,1+0,01+1,1)*3</t>
  </si>
  <si>
    <t>(0,15+1,55+0,3+0,5+1)*3</t>
  </si>
  <si>
    <t>1,75*3</t>
  </si>
  <si>
    <t>0,4*3</t>
  </si>
  <si>
    <t>0,5*3</t>
  </si>
  <si>
    <t>(10,54-0,78-1-0,25)*3</t>
  </si>
  <si>
    <t>(0,25+4,75+0,25+3,5+0,25)*3</t>
  </si>
  <si>
    <t>-(1,1*2,25)</t>
  </si>
  <si>
    <t>-(2,25*2,55)</t>
  </si>
  <si>
    <t>-(1*0,75)</t>
  </si>
  <si>
    <t>-(2,5*1,75)</t>
  </si>
  <si>
    <t>"odečet jiných otvorů</t>
  </si>
  <si>
    <t>-(0,7*2,09) "podružný elektrorozvaděč</t>
  </si>
  <si>
    <t>-(1,5*0,25+4,26*0,2+3*0,25+4,26*0,2)</t>
  </si>
  <si>
    <t>"Rodinný dům 2.NP</t>
  </si>
  <si>
    <t>(0,25+4,75+0,25+5+0,25)*2*3</t>
  </si>
  <si>
    <t>2*3</t>
  </si>
  <si>
    <t>(2,21+0,25+10,54)*3*3</t>
  </si>
  <si>
    <t>(1,4+0,1+1,25+0,1+0,5+0,15)*3</t>
  </si>
  <si>
    <t>0,5+3</t>
  </si>
  <si>
    <t>-(1*2,1)*3</t>
  </si>
  <si>
    <t>-(1,25*1,875)</t>
  </si>
  <si>
    <t>-(1,75*0,75)</t>
  </si>
  <si>
    <t>-(3,75*0,75)</t>
  </si>
  <si>
    <t>-(1*1,875)</t>
  </si>
  <si>
    <t>-(2,5*1,875)</t>
  </si>
  <si>
    <t>-(3*1,875)*2</t>
  </si>
  <si>
    <t>-(2,860*1,875)</t>
  </si>
  <si>
    <t>-(1,5*1,875)</t>
  </si>
  <si>
    <t>"odečet pro železobetoný trám mezi pokoji a vegetační střechou do zahrady</t>
  </si>
  <si>
    <t>-((13+0,25+0,25)*0,75)</t>
  </si>
  <si>
    <t>-(1,75*0,25+2,25*0,25+4,25*0,2+1,5*0,25+3*0,25+3,5*0,25+3,5*0,25+3,45*0,25+2*0,25)</t>
  </si>
  <si>
    <t>61</t>
  </si>
  <si>
    <t>311273953.XLA</t>
  </si>
  <si>
    <t>Založeni pórobetonového zdiva Ytong na zakládací maltu tloušťky 250 mm</t>
  </si>
  <si>
    <t>412943138</t>
  </si>
  <si>
    <t>(0,25+8,7+0,25)*2</t>
  </si>
  <si>
    <t>(0,25*6,5*0,25)*2</t>
  </si>
  <si>
    <t>"odečet dveří a vrat</t>
  </si>
  <si>
    <t>-5-1,1-1,2-1,1</t>
  </si>
  <si>
    <t>2+0,25+4,75+0,25+3,5+0,5+1+0,25</t>
  </si>
  <si>
    <t>2,21+0,25+0,78+0,5+0,27+2,25+0,49+1+4,5</t>
  </si>
  <si>
    <t>0,25+4,75+0,25+3,5+0,25</t>
  </si>
  <si>
    <t>0,15+1,55+0,3+0,5+1</t>
  </si>
  <si>
    <t>1,75+0,4</t>
  </si>
  <si>
    <t>"odečet dveří a francouzksých oken</t>
  </si>
  <si>
    <t>-1,1-2,25-8-2,25</t>
  </si>
  <si>
    <t>(0,25+4,75+0,25+5+0,25)*2</t>
  </si>
  <si>
    <t>(2,21+0,25+10,54)*3</t>
  </si>
  <si>
    <t>1,4+0,1+1,25+0,1+0,5+0,15</t>
  </si>
  <si>
    <t>-1*3</t>
  </si>
  <si>
    <t>38</t>
  </si>
  <si>
    <t>314236123.CIK</t>
  </si>
  <si>
    <t>Komínový návlek CIKO ŠTUKO v 170 cm pro jednoprůduchový cihelný komín</t>
  </si>
  <si>
    <t>-1517716498</t>
  </si>
  <si>
    <t>36</t>
  </si>
  <si>
    <t>314236202.CIK</t>
  </si>
  <si>
    <t>Komínové těleso jednoprůduchové CIKO TEC s izolovanými izostatickými vložkami D 160 mm v 3 m</t>
  </si>
  <si>
    <t>soubor</t>
  </si>
  <si>
    <t>-2118611069</t>
  </si>
  <si>
    <t>37</t>
  </si>
  <si>
    <t>314236212.CIK</t>
  </si>
  <si>
    <t>Příplatek k jednoprůduchovému komínovému tělesu CIKO TEC s izolovanými izostatickými vložkami D 160 mm ZKD 1 m výšky</t>
  </si>
  <si>
    <t>-2052321834</t>
  </si>
  <si>
    <t>9-3</t>
  </si>
  <si>
    <t>43</t>
  </si>
  <si>
    <t>317142422.XLA</t>
  </si>
  <si>
    <t>Překlad nenosný pórobetonový Ytong NEP 100-1250 dl přes 100 do 1250 mm</t>
  </si>
  <si>
    <t>-19995614</t>
  </si>
  <si>
    <t>"1.NP z výpisu překladů</t>
  </si>
  <si>
    <t>42</t>
  </si>
  <si>
    <t>317142442.XLA</t>
  </si>
  <si>
    <t>Překlad nenosný pórobetonový Ytong NEP 150-1250 dl přes 1000 do 1250 mm</t>
  </si>
  <si>
    <t>-1434828648</t>
  </si>
  <si>
    <t>"1.NP z výpisů překladů</t>
  </si>
  <si>
    <t>5</t>
  </si>
  <si>
    <t>46</t>
  </si>
  <si>
    <t>317143441.XLA</t>
  </si>
  <si>
    <t>Překlad nosný Ytong NOP 250-1250 dl 1250 mm</t>
  </si>
  <si>
    <t>-1200907098</t>
  </si>
  <si>
    <t>45</t>
  </si>
  <si>
    <t>317143442.XLA</t>
  </si>
  <si>
    <t>Překlad nosný Ytong NOP 250-1500 dl 1500 mm</t>
  </si>
  <si>
    <t>1121832958</t>
  </si>
  <si>
    <t>40</t>
  </si>
  <si>
    <t>317143443.XLA</t>
  </si>
  <si>
    <t>Překlad nosný Ytong NOP 250-1750 dl 1750 mm</t>
  </si>
  <si>
    <t>-582892866</t>
  </si>
  <si>
    <t>44</t>
  </si>
  <si>
    <t>317352211.XLA</t>
  </si>
  <si>
    <t>Ztracené bednění překladů z pórobetonových U-profilů Ytong 500 kg/m3 ve zdech tl 250 mm</t>
  </si>
  <si>
    <t>800239098</t>
  </si>
  <si>
    <t>69</t>
  </si>
  <si>
    <t>317941123</t>
  </si>
  <si>
    <t>Osazování ocelových válcovaných nosníků na zdivu I, IE, U, UE nebo L přes č. 14 do č. 22 nebo výšky do 220 mm</t>
  </si>
  <si>
    <t>-1035243297</t>
  </si>
  <si>
    <t>Osazování ocelových válcovaných nosníků na zdivu I nebo IE nebo U nebo UE nebo L č. 14 až 22 nebo výšky do 220 mm</t>
  </si>
  <si>
    <t>https://podminky.urs.cz/item/CS_URS_2025_01/317941123</t>
  </si>
  <si>
    <t>"1m = 22,4 kg</t>
  </si>
  <si>
    <t>4,25*2*22,4/1000</t>
  </si>
  <si>
    <t>70</t>
  </si>
  <si>
    <t>13010752</t>
  </si>
  <si>
    <t>ocel profilová jakost S235JR (11 375) průřez IPE 200</t>
  </si>
  <si>
    <t>-1266741302</t>
  </si>
  <si>
    <t>62</t>
  </si>
  <si>
    <t>342272225</t>
  </si>
  <si>
    <t>Příčka z pórobetonových hladkých tvárnic na tenkovrstvou maltu tl 100 mm</t>
  </si>
  <si>
    <t>309355541</t>
  </si>
  <si>
    <t>Příčky z pórobetonových tvárnic hladkých na tenké maltové lože objemová hmotnost do 500 kg/m3, tloušťka příčky 100 mm</t>
  </si>
  <si>
    <t>https://podminky.urs.cz/item/CS_URS_2025_01/342272225</t>
  </si>
  <si>
    <t>0,45*3+0,35*3</t>
  </si>
  <si>
    <t>0,85*3+0,5*3</t>
  </si>
  <si>
    <t>0,75*3+0,25*3</t>
  </si>
  <si>
    <t>0,6*3+0,45*3</t>
  </si>
  <si>
    <t>0,3*2*3+0,32*3</t>
  </si>
  <si>
    <t>(0,99+0,1)*3</t>
  </si>
  <si>
    <t>(18*0,280)*2,275</t>
  </si>
  <si>
    <t>"odečet otvorů</t>
  </si>
  <si>
    <t>-(0,9*2,25)</t>
  </si>
  <si>
    <t>-((1,25*0,25)*1)</t>
  </si>
  <si>
    <t>0,4*3+1,4*3</t>
  </si>
  <si>
    <t>0,15*3</t>
  </si>
  <si>
    <t>(0,15+0,5)*3</t>
  </si>
  <si>
    <t>(0,26+0,4+0,08)*3</t>
  </si>
  <si>
    <t>34</t>
  </si>
  <si>
    <t>342272245</t>
  </si>
  <si>
    <t>Příčka z pórobetonových hladkých tvárnic na tenkovrstvou maltu tl 150 mm</t>
  </si>
  <si>
    <t>-957646706</t>
  </si>
  <si>
    <t>Příčky z pórobetonových tvárnic hladkých na tenké maltové lože objemová hmotnost do 500 kg/m3, tloušťka příčky 150 mm</t>
  </si>
  <si>
    <t>https://podminky.urs.cz/item/CS_URS_2025_01/342272245</t>
  </si>
  <si>
    <t>((0,15+1,4)*0,75)+((0,15+2,85)*1,465)</t>
  </si>
  <si>
    <t>(1,2*0,75)+(1,2*0,625)</t>
  </si>
  <si>
    <t>2,31*3</t>
  </si>
  <si>
    <t>1,35*3</t>
  </si>
  <si>
    <t>1,5*3</t>
  </si>
  <si>
    <t>1,15*3</t>
  </si>
  <si>
    <t>(2,45-0,15)*3</t>
  </si>
  <si>
    <t>(0,31+0,88+0,56+1+2)*3</t>
  </si>
  <si>
    <t>-(0,88*2,1)</t>
  </si>
  <si>
    <t>-(0,9*2,25)*2</t>
  </si>
  <si>
    <t>"odečet jiných otovorů</t>
  </si>
  <si>
    <t>-(1*0,25)*2</t>
  </si>
  <si>
    <t>-(0,25*0,5)</t>
  </si>
  <si>
    <t>-((1,25*0,25)*5)</t>
  </si>
  <si>
    <t>4,75*2*3</t>
  </si>
  <si>
    <t>((0,72-0,25)+0,9+0,3+0,9+1,255+0,9+0,24)*3</t>
  </si>
  <si>
    <t>1,85*3</t>
  </si>
  <si>
    <t>0,91*3</t>
  </si>
  <si>
    <t>(0,75+1+0,4)*2*3</t>
  </si>
  <si>
    <t>(1,5+0,15)*3</t>
  </si>
  <si>
    <t>1,1*2*3</t>
  </si>
  <si>
    <t>(0,825+0,5+0,15+0,15+1,6+0,15)*3</t>
  </si>
  <si>
    <t>3,7*2*3</t>
  </si>
  <si>
    <t>-(1*0,5)*2</t>
  </si>
  <si>
    <t>-((1,25*0,25)*6)</t>
  </si>
  <si>
    <t>35</t>
  </si>
  <si>
    <t>342291131</t>
  </si>
  <si>
    <t>Ukotvení příček k betonovým konstrukcím plochými kotvami</t>
  </si>
  <si>
    <t>-1471991964</t>
  </si>
  <si>
    <t>Ukotvení příček plochými kotvami, do konstrukce betonové</t>
  </si>
  <si>
    <t>https://podminky.urs.cz/item/CS_URS_2025_01/342291131</t>
  </si>
  <si>
    <t>6*3</t>
  </si>
  <si>
    <t>9*3</t>
  </si>
  <si>
    <t>14*3</t>
  </si>
  <si>
    <t>47</t>
  </si>
  <si>
    <t>346244356</t>
  </si>
  <si>
    <t>Obezdívka koupelnových van ploch zaoblených tl 50 mm z pórobetonových přesných tvárnic</t>
  </si>
  <si>
    <t>-661222215</t>
  </si>
  <si>
    <t>Obezdívka koupelnových van ploch zaoblených z přesných pórobetonových tvárnic, na tenké maltové lože, tl. 50 mm</t>
  </si>
  <si>
    <t>https://podminky.urs.cz/item/CS_URS_2025_01/346244356</t>
  </si>
  <si>
    <t>"Vana 2.NP</t>
  </si>
  <si>
    <t>(1,8-0,05+0,805)*0,53</t>
  </si>
  <si>
    <t>158</t>
  </si>
  <si>
    <t>346272256</t>
  </si>
  <si>
    <t>Přizdívka z pórobetonových tvárnic tl 150 mm</t>
  </si>
  <si>
    <t>2133407068</t>
  </si>
  <si>
    <t>Přizdívky z pórobetonových tvárnic objemová hmotnost do 500 kg/m3, na tenké maltové lože, tloušťka přizdívky 150 mm</t>
  </si>
  <si>
    <t>https://podminky.urs.cz/item/CS_URS_2025_01/346272256</t>
  </si>
  <si>
    <t>(2-0,15)*3</t>
  </si>
  <si>
    <t>2,2*3</t>
  </si>
  <si>
    <t>(0,825+0,5+0,15)*3</t>
  </si>
  <si>
    <t>1,2*3</t>
  </si>
  <si>
    <t>(3,7-(0,15+1,2+0,1))*3</t>
  </si>
  <si>
    <t>Vodorovné konstrukce</t>
  </si>
  <si>
    <t>310</t>
  </si>
  <si>
    <t>410002101</t>
  </si>
  <si>
    <t>Vytvoření prostupů průřezu do 0,02 m2 v monolitických betonových vodorovných konstrukcích tl do 0,5 m osazením trub, dílců nebo tvarovek do bednění</t>
  </si>
  <si>
    <t>1984630968</t>
  </si>
  <si>
    <t>Vytvoření prostupů ve vodorovných konstrukcích z monolitického betonu nebo železobetonu osazením trub, prefabrikovaných dílců, dutinových tvarovek, apod., do bednění vnější průřezové plochy do 0,02 m2, tloušťky zdi do 0,5 m</t>
  </si>
  <si>
    <t>https://podminky.urs.cz/item/CS_URS_2025_01/410002101</t>
  </si>
  <si>
    <t>2 "Strop garáže nad 1.PP</t>
  </si>
  <si>
    <t>3 "Strop garáže nad 1.NP</t>
  </si>
  <si>
    <t>6 "Strop rodinného domu nad 1.NP</t>
  </si>
  <si>
    <t>5 "Strop rodinného domu nad 2.NP</t>
  </si>
  <si>
    <t>311</t>
  </si>
  <si>
    <t>28611130</t>
  </si>
  <si>
    <t>trubka kanalizační PVC DN 160x500mm SN4</t>
  </si>
  <si>
    <t>-504820803</t>
  </si>
  <si>
    <t>16*0,25 'Přepočtené koeficientem množství</t>
  </si>
  <si>
    <t>157</t>
  </si>
  <si>
    <t>411124111</t>
  </si>
  <si>
    <t>Montáž stropních panelů l do 3,6 m hmotnosti do 1,5 t budova v do 12 m</t>
  </si>
  <si>
    <t>662386660</t>
  </si>
  <si>
    <t>Montáž stropních panelů délky do 3,6 m, hmotnosti do 1,5 t, v budovách výšky do 12 m</t>
  </si>
  <si>
    <t>https://podminky.urs.cz/item/CS_URS_2025_01/411124111</t>
  </si>
  <si>
    <t>168</t>
  </si>
  <si>
    <t>59341729</t>
  </si>
  <si>
    <t>deska stropní vylehčená PZD 1490x290x90mm, 3kN/m2</t>
  </si>
  <si>
    <t>1564776641</t>
  </si>
  <si>
    <t>49</t>
  </si>
  <si>
    <t>411321414</t>
  </si>
  <si>
    <t>Stropy deskové ze ŽB tř. C 25/30</t>
  </si>
  <si>
    <t>2059936670</t>
  </si>
  <si>
    <t>Stropy z betonu železového (bez výztuže) stropů deskových, plochých střech, desek balkonových, desek hřibových stropů včetně hlavic hřibových sloupů tř. C 25/30</t>
  </si>
  <si>
    <t>https://podminky.urs.cz/item/CS_URS_2025_01/411321414</t>
  </si>
  <si>
    <t>"Strop 2.NP - RD</t>
  </si>
  <si>
    <t>13,5*12,5*0,18</t>
  </si>
  <si>
    <t>"připočítání překladů u strop betonované společně s deskou</t>
  </si>
  <si>
    <t>(0,25*0,25*(3+0,25+0,25))*2</t>
  </si>
  <si>
    <t>0,25*0,25*(0,25+2,975+1,75+0,25)</t>
  </si>
  <si>
    <t>"odečet kruhových prostupů</t>
  </si>
  <si>
    <t>-(PI*0,13*0,13*0,18)</t>
  </si>
  <si>
    <t>-(PI*0,075*0,075*0,18)*6</t>
  </si>
  <si>
    <t>"odečet obdélníkových prostupů</t>
  </si>
  <si>
    <t>-(0,45*0,5*0,18)</t>
  </si>
  <si>
    <t>48</t>
  </si>
  <si>
    <t>411321616</t>
  </si>
  <si>
    <t>Stropy deskové ze ŽB tř. C 30/37</t>
  </si>
  <si>
    <t>-317643231</t>
  </si>
  <si>
    <t>Stropy z betonu železového (bez výztuže) stropů deskových, plochých střech, desek balkonových, desek hřibových stropů včetně hlavic hřibových sloupů tř. C 30/37</t>
  </si>
  <si>
    <t>https://podminky.urs.cz/item/CS_URS_2025_01/411321616</t>
  </si>
  <si>
    <t>"Stropní deska - garáž - nad suterénem</t>
  </si>
  <si>
    <t>9,2*7*0,25</t>
  </si>
  <si>
    <t>"odečet otvoru pro schodiště</t>
  </si>
  <si>
    <t>-(1,2*(7-0,25-2,1)*0,25)</t>
  </si>
  <si>
    <t>"odečet obdélníkového prostupu</t>
  </si>
  <si>
    <t>-(0,5*0,75*0,25)</t>
  </si>
  <si>
    <t>-(PI*0,075*0,075*0,25)</t>
  </si>
  <si>
    <t>-(PI*0,055*0,055*0,25)</t>
  </si>
  <si>
    <t>"Stropní deska - garáž - nad 1.NP</t>
  </si>
  <si>
    <t>9,2*7*0,22</t>
  </si>
  <si>
    <t>0,19*0,2*(2,5+0,25+0,25)</t>
  </si>
  <si>
    <t>0,25*0,2*(5+0,25+0,25)</t>
  </si>
  <si>
    <t>-(PI*0,075*0,075*0,22)*3</t>
  </si>
  <si>
    <t>"Stropní deska - RD - nad 1.NP</t>
  </si>
  <si>
    <t>13,5*(12,5-2)*0,25</t>
  </si>
  <si>
    <t>13,5*2*0,25</t>
  </si>
  <si>
    <t>0,19*0,2*(0,25+1+0,49+2,25+0,27)</t>
  </si>
  <si>
    <t>0,15*0,175*(0,25+2,5+0,25)</t>
  </si>
  <si>
    <t>0,19*0,2*(0,5+8+0,5)</t>
  </si>
  <si>
    <t>0,25*0,2*(0,5+4,55+0,61+1,24+0,25)</t>
  </si>
  <si>
    <t>-(2,21*3,542*0,25)</t>
  </si>
  <si>
    <t>-(0,35*0,3*0,25)</t>
  </si>
  <si>
    <t>-(0,35*0,5*0,25)</t>
  </si>
  <si>
    <t>-(0,3*1*0,25)</t>
  </si>
  <si>
    <t>-(0,5*0,45*0,25)</t>
  </si>
  <si>
    <t>-(PI*0,075*0,075*0,25)*6</t>
  </si>
  <si>
    <t>50</t>
  </si>
  <si>
    <t>411351011</t>
  </si>
  <si>
    <t>Zřízení bednění stropů deskových tl přes 5 do 25 cm bez podpěrné kce</t>
  </si>
  <si>
    <t>2084159926</t>
  </si>
  <si>
    <t>Bednění stropních konstrukcí - bez podpěrné konstrukce desek tloušťky stropní desky přes 5 do 25 cm zřízení</t>
  </si>
  <si>
    <t>https://podminky.urs.cz/item/CS_URS_2025_01/411351011</t>
  </si>
  <si>
    <t>"Stropní deska garáže 1.PP</t>
  </si>
  <si>
    <t>(1,2+0,25+7,25)*6,5</t>
  </si>
  <si>
    <t>"odečet plochy otvoru pro schodiště</t>
  </si>
  <si>
    <t>-(1,2*(1,35+1,85+1,1))</t>
  </si>
  <si>
    <t>"odečet plochy vnitřních nosních konstrukcí</t>
  </si>
  <si>
    <t>-(0,25*(1,35+1,1))</t>
  </si>
  <si>
    <t>"Stropní deska garáže 1.NP</t>
  </si>
  <si>
    <t>7*9,2</t>
  </si>
  <si>
    <t>"Stropní deska RD 1.NP</t>
  </si>
  <si>
    <t>4,75*(4,85+4,55+0,21)</t>
  </si>
  <si>
    <t>(4,75-0,2-0,4)*(0,4+1,23+1,75)</t>
  </si>
  <si>
    <t>0,6*1,23</t>
  </si>
  <si>
    <t>3,5*(3,25+0,15+2,2+0,15+0,15+0,15+4,64+0,25+1,1+0,01+1,1)</t>
  </si>
  <si>
    <t>(1+0,5)*(0,78+0,25+1,1+0,01+1,1)</t>
  </si>
  <si>
    <t>PI*1*1/4</t>
  </si>
  <si>
    <t>1,5*0,6</t>
  </si>
  <si>
    <t>1,5*(0,27+2,25+0,49+1+4,75)</t>
  </si>
  <si>
    <t>((2,5*2,5)-(PI*1,25*1,25))/4</t>
  </si>
  <si>
    <t>-(0,25*(0,15+1,55+0,3+0,5+1))</t>
  </si>
  <si>
    <t>"odečet plochy pro schodiště</t>
  </si>
  <si>
    <t>-(2,21*3,41)</t>
  </si>
  <si>
    <t>"Stropní deska RD 2.NP</t>
  </si>
  <si>
    <t>2*(13,5-0,25)</t>
  </si>
  <si>
    <t>4,75*(13,5-0,5)</t>
  </si>
  <si>
    <t>5*(13,5-0,5)-(0,25*3,5)</t>
  </si>
  <si>
    <t>51</t>
  </si>
  <si>
    <t>411351012</t>
  </si>
  <si>
    <t>Odstranění bednění stropů deskových tl přes 5 do 25 cm bez podpěrné kce</t>
  </si>
  <si>
    <t>-1032975422</t>
  </si>
  <si>
    <t>Bednění stropních konstrukcí - bez podpěrné konstrukce desek tloušťky stropní desky přes 5 do 25 cm odstranění</t>
  </si>
  <si>
    <t>https://podminky.urs.cz/item/CS_URS_2025_01/411351012</t>
  </si>
  <si>
    <t>385,599</t>
  </si>
  <si>
    <t>52</t>
  </si>
  <si>
    <t>411354313</t>
  </si>
  <si>
    <t>Zřízení podpěrné konstrukce stropů výšky do 4 m tl přes 15 do 25 cm</t>
  </si>
  <si>
    <t>470119287</t>
  </si>
  <si>
    <t>Podpěrná konstrukce stropů - desek, kleneb a skořepin výška podepření do 4 m tloušťka stropu přes 15 do 25 cm zřízení</t>
  </si>
  <si>
    <t>https://podminky.urs.cz/item/CS_URS_2025_01/411354313</t>
  </si>
  <si>
    <t>53</t>
  </si>
  <si>
    <t>411354314</t>
  </si>
  <si>
    <t>Odstranění podpěrné konstrukce stropů výšky do 4 m tl přes 15 do 25 cm</t>
  </si>
  <si>
    <t>316155970</t>
  </si>
  <si>
    <t>Podpěrná konstrukce stropů - desek, kleneb a skořepin výška podepření do 4 m tloušťka stropu přes 15 do 25 cm odstranění</t>
  </si>
  <si>
    <t>https://podminky.urs.cz/item/CS_URS_2025_01/411354314</t>
  </si>
  <si>
    <t>56</t>
  </si>
  <si>
    <t>411361821</t>
  </si>
  <si>
    <t>Výztuž stropů betonářskou ocelí 10 505</t>
  </si>
  <si>
    <t>-2108232986</t>
  </si>
  <si>
    <t>Výztuž stropů prostě uložených, vetknutých, spojitých, deskových, trámových (žebrových, kazetových), s keramickými a jinými vložkami, konsolových nebo balkonových, hřibových včetně hlavic hřibových sloupů, plochých střech a pro zavěšení železobetonových podhledů z betonářské oceli 10 505 (R) nebo BSt 500</t>
  </si>
  <si>
    <t>https://podminky.urs.cz/item/CS_URS_2025_01/411361821</t>
  </si>
  <si>
    <t>"Výztuž stropu garáže nad 1.PP</t>
  </si>
  <si>
    <t>"spodní vrstva + horní vrstva bez KARI sítí</t>
  </si>
  <si>
    <t>(536,61+343,28-9,84)/1000</t>
  </si>
  <si>
    <t>"Výztuž stropu garáže nad 1.NP</t>
  </si>
  <si>
    <t>(1035,4+446,25)/1000</t>
  </si>
  <si>
    <t>"konstrukční a smyková výztuž</t>
  </si>
  <si>
    <t>(15,23+146,02)/1000</t>
  </si>
  <si>
    <t>"Výztuž strou RD nad 1.NP</t>
  </si>
  <si>
    <t>"spodní vrstva + horní vrstva</t>
  </si>
  <si>
    <t>(1829,55+2371,9)/1000</t>
  </si>
  <si>
    <t>459,39/1000</t>
  </si>
  <si>
    <t>"Výztuž stropu RD nad 2.NP</t>
  </si>
  <si>
    <t>(972,14+1080,48)/1000</t>
  </si>
  <si>
    <t>29,86/1000</t>
  </si>
  <si>
    <t>"odečet výztuže pro schodiště</t>
  </si>
  <si>
    <t>-((9,8+9,38+5,17+9,88+0,97+7,97)/1000)</t>
  </si>
  <si>
    <t>-((8,4+7,74+3,52)/1000)</t>
  </si>
  <si>
    <t>-((11,64+7,01+12,24+5,48)/1000)</t>
  </si>
  <si>
    <t>-(9,84/1000)</t>
  </si>
  <si>
    <t>57</t>
  </si>
  <si>
    <t>411362021</t>
  </si>
  <si>
    <t>Výztuž stropů svařovanými sítěmi Kari</t>
  </si>
  <si>
    <t>338890616</t>
  </si>
  <si>
    <t>Výztuž stropů prostě uložených, vetknutých, spojitých, deskových, trámových (žebrových, kazetových), s keramickými a jinými vložkami, konsolových nebo balkonových, hřibových včetně hlavic hřibových sloupů, plochých střech a pro zavěšení železobetonových podhledů ze svařovaných sítí z drátů typu KARI</t>
  </si>
  <si>
    <t>https://podminky.urs.cz/item/CS_URS_2025_01/411362021</t>
  </si>
  <si>
    <t>"horní vrstva</t>
  </si>
  <si>
    <t>89,64/1000</t>
  </si>
  <si>
    <t>106,31/1000</t>
  </si>
  <si>
    <t>54</t>
  </si>
  <si>
    <t>417351115</t>
  </si>
  <si>
    <t>Zřízení bednění ztužujících věnců</t>
  </si>
  <si>
    <t>-1789588984</t>
  </si>
  <si>
    <t>Bednění bočnic ztužujících pásů a věnců včetně vzpěr zřízení</t>
  </si>
  <si>
    <t>https://podminky.urs.cz/item/CS_URS_2025_01/417351115</t>
  </si>
  <si>
    <t>"Strop garáže nad 1.PP</t>
  </si>
  <si>
    <t>2*(9,2+7)*0,25</t>
  </si>
  <si>
    <t>"Strop garáže nad 1.NP</t>
  </si>
  <si>
    <t>2*(9,2+7)*0,22</t>
  </si>
  <si>
    <t>"překlady monolitické</t>
  </si>
  <si>
    <t>(0,25+2,5+0,25)*0,2*2</t>
  </si>
  <si>
    <t>(0,25+5+0,25)*0,2*2</t>
  </si>
  <si>
    <t>"Strop RD nad 1.NP</t>
  </si>
  <si>
    <t>2*(10,5+13,5)*0,25</t>
  </si>
  <si>
    <t>(0,25+1+0,49+2,25+0,27)*0,2*2</t>
  </si>
  <si>
    <t>(0,5+8+0,5)*0,2*2</t>
  </si>
  <si>
    <t>(0,25+1,24+0,61+4,55+0,5)*0,2</t>
  </si>
  <si>
    <t>(1,24+0,61+4,55+0,5)*0,2</t>
  </si>
  <si>
    <t>"Strop RD nad 2.NP</t>
  </si>
  <si>
    <t>2*(13,5+12,5)*0,18</t>
  </si>
  <si>
    <t>"strop nad 1.PP</t>
  </si>
  <si>
    <t>(0,5+0,7)*2*0,25</t>
  </si>
  <si>
    <t>(1,2+(1,35+1,85+1,1))*2*0,25</t>
  </si>
  <si>
    <t>"strop nad 1.NP</t>
  </si>
  <si>
    <t>(0,35+0,3)*2*0,25</t>
  </si>
  <si>
    <t>(0,35+0,5)*2*0,25</t>
  </si>
  <si>
    <t>(0,3+1)*2*0,25</t>
  </si>
  <si>
    <t>(0,5+0,45)*2*0,25</t>
  </si>
  <si>
    <t>(3,41+2,21)*2*0,25</t>
  </si>
  <si>
    <t>"strop nad 2.NP</t>
  </si>
  <si>
    <t>(0,5+0,45)*2*0,18</t>
  </si>
  <si>
    <t>55</t>
  </si>
  <si>
    <t>417351116</t>
  </si>
  <si>
    <t>Odstranění bednění ztužujících věnců</t>
  </si>
  <si>
    <t>-1038940153</t>
  </si>
  <si>
    <t>Bednění bočnic ztužujících pásů a věnců včetně vzpěr odstranění</t>
  </si>
  <si>
    <t>https://podminky.urs.cz/item/CS_URS_2025_01/417351116</t>
  </si>
  <si>
    <t>49,34</t>
  </si>
  <si>
    <t>160</t>
  </si>
  <si>
    <t>430321414</t>
  </si>
  <si>
    <t>Schodišťová konstrukce a rampa ze ŽB tř. C 25/30</t>
  </si>
  <si>
    <t>1207302710</t>
  </si>
  <si>
    <t>Schodišťové konstrukce a rampy z betonu železového (bez výztuže) stupně, schodnice, ramena, podesty s nosníky tř. C 25/30</t>
  </si>
  <si>
    <t>https://podminky.urs.cz/item/CS_URS_2025_01/430321414</t>
  </si>
  <si>
    <t>"plochy řezů převzaté z aplikace Výměry (boční plocha x šířka schodiště)</t>
  </si>
  <si>
    <t>2,19*1,2</t>
  </si>
  <si>
    <t>159</t>
  </si>
  <si>
    <t>430321616</t>
  </si>
  <si>
    <t>Schodišťová konstrukce a rampa ze ŽB tř. C 30/37</t>
  </si>
  <si>
    <t>958727870</t>
  </si>
  <si>
    <t>Schodišťové konstrukce a rampy z betonu železového (bez výztuže) stupně, schodnice, ramena, podesty s nosníky tř. C 30/37</t>
  </si>
  <si>
    <t>https://podminky.urs.cz/item/CS_URS_2025_01/430321616</t>
  </si>
  <si>
    <t>0,88*1,1</t>
  </si>
  <si>
    <t>0,01*1,148 "délka x šířka mezipodesty mezi dvěmi schdišťovými rameny</t>
  </si>
  <si>
    <t>161</t>
  </si>
  <si>
    <t>430361821</t>
  </si>
  <si>
    <t>Výztuž schodišťové konstrukce a rampy betonářskou ocelí 10 505</t>
  </si>
  <si>
    <t>1863815735</t>
  </si>
  <si>
    <t>Výztuž schodišťových konstrukcí a ramp stupňů, schodnic, ramen, podest s nosníky z betonářské oceli 10 505 (R) nebo BSt 500</t>
  </si>
  <si>
    <t>https://podminky.urs.cz/item/CS_URS_2025_01/430361821</t>
  </si>
  <si>
    <t>"spodní vrstva</t>
  </si>
  <si>
    <t>(9,8+9,38+5,17+9,88+0,97+7,97)/1000</t>
  </si>
  <si>
    <t>(8,4+7,74+3,52)/1000</t>
  </si>
  <si>
    <t>(11,64+7,01+12,24+5,48)/1000</t>
  </si>
  <si>
    <t>9,84/1000</t>
  </si>
  <si>
    <t>162</t>
  </si>
  <si>
    <t>431351121</t>
  </si>
  <si>
    <t>Zřízení bednění podest schodišť a ramp přímočarých v do 4 m</t>
  </si>
  <si>
    <t>1454720600</t>
  </si>
  <si>
    <t>Bednění podest, podstupňových desek a ramp včetně podpěrné konstrukce výšky do 4 m půdorysně přímočarých zřízení</t>
  </si>
  <si>
    <t>https://podminky.urs.cz/item/CS_URS_2025_01/431351121</t>
  </si>
  <si>
    <t>"délky převzaté za aplice Výměry (délka x šířka)</t>
  </si>
  <si>
    <t>(1,642+4,943+0,33)*1,2</t>
  </si>
  <si>
    <t xml:space="preserve">0,99*1,2 "(plocha části boku schodišťového ramene - převzaté z aplikace Výměry) </t>
  </si>
  <si>
    <t>(0,18+2,758+0,775)*1,1</t>
  </si>
  <si>
    <t>(1,244+2,534+1,49)*1,1</t>
  </si>
  <si>
    <t>1,244*0,01</t>
  </si>
  <si>
    <t xml:space="preserve">0,69 "(plocha boku 2. schodišťového ramene - převzaté z aplikace Výměry) </t>
  </si>
  <si>
    <t>163</t>
  </si>
  <si>
    <t>431351122</t>
  </si>
  <si>
    <t>Odstranění bednění podest schodišť a ramp přímočarých v do 4 m</t>
  </si>
  <si>
    <t>-146950364</t>
  </si>
  <si>
    <t>Bednění podest, podstupňových desek a ramp včetně podpěrné konstrukce výšky do 4 m půdorysně přímočarých odstranění</t>
  </si>
  <si>
    <t>https://podminky.urs.cz/item/CS_URS_2025_01/431351122</t>
  </si>
  <si>
    <t>20,067</t>
  </si>
  <si>
    <t>164</t>
  </si>
  <si>
    <t>434351141</t>
  </si>
  <si>
    <t>Zřízení bednění stupňů přímočarých schodišť</t>
  </si>
  <si>
    <t>1568920461</t>
  </si>
  <si>
    <t>Bednění stupňů betonovaných na podstupňové desce nebo na terénu půdorysně přímočarých zřízení</t>
  </si>
  <si>
    <t>https://podminky.urs.cz/item/CS_URS_2025_01/434351141</t>
  </si>
  <si>
    <t>0,177*1,2*11</t>
  </si>
  <si>
    <t>0,175*1,1*18</t>
  </si>
  <si>
    <t>165</t>
  </si>
  <si>
    <t>434351142</t>
  </si>
  <si>
    <t>Odstranění bednění stupňů přímočarých schodišť</t>
  </si>
  <si>
    <t>-1560339777</t>
  </si>
  <si>
    <t>Bednění stupňů betonovaných na podstupňové desce nebo na terénu půdorysně přímočarých odstranění</t>
  </si>
  <si>
    <t>https://podminky.urs.cz/item/CS_URS_2025_01/434351142</t>
  </si>
  <si>
    <t>5,801</t>
  </si>
  <si>
    <t>Úpravy povrchů, podlahy a osazování výplní</t>
  </si>
  <si>
    <t>312</t>
  </si>
  <si>
    <t>612131101</t>
  </si>
  <si>
    <t>Cementový postřik vnitřních stěn nanášený celoplošně ručně</t>
  </si>
  <si>
    <t>1072418689</t>
  </si>
  <si>
    <t>Podkladní a spojovací vrstva vnitřních omítaných ploch cementový postřik nanášený ručně celoplošně stěn</t>
  </si>
  <si>
    <t>https://podminky.urs.cz/item/CS_URS_2025_01/612131101</t>
  </si>
  <si>
    <t xml:space="preserve">"Garáž </t>
  </si>
  <si>
    <t>(1,2+0,25+7,25)*2*2,75</t>
  </si>
  <si>
    <t>6,5*2*2,75</t>
  </si>
  <si>
    <t>(0,25+1,35)*2*2,75</t>
  </si>
  <si>
    <t>1,1*2*2,75</t>
  </si>
  <si>
    <t>-(1*0,5) "odečet okna ON01</t>
  </si>
  <si>
    <t>0,25*0,5*2 "připočítání ostění</t>
  </si>
  <si>
    <t>-0,97*2 "odečet obční plochy schodiště (plocha převzatá z aplikace Výměry)</t>
  </si>
  <si>
    <t>-(1,1*0,15) "odečet plochy podesty</t>
  </si>
  <si>
    <t>(1,2+(1,4+0,15+2,85))*2*0,5 "připočítání plochy omítky stropu a podlahy ve schodišti mezi 1.NP - 1.PP</t>
  </si>
  <si>
    <t>3*((8,7+6,5)*2)</t>
  </si>
  <si>
    <t>-(2,5*1,05) "odečet okna ON04</t>
  </si>
  <si>
    <t>0,2*1,05*2 "připočítání ostění</t>
  </si>
  <si>
    <t>-(5*2,55) "odečet garážových vrat</t>
  </si>
  <si>
    <t>-(1,1*2,25) "odečet dveří DD03)</t>
  </si>
  <si>
    <t>0,46*2*2,25 "připočítání ostění</t>
  </si>
  <si>
    <t>-(1,2*2,25) "odečt dveří DD17</t>
  </si>
  <si>
    <t>0,2*2,25*2 "připočítání ostění</t>
  </si>
  <si>
    <t>-(1,1*2,2) "odečet dveří DD16</t>
  </si>
  <si>
    <t>0,2*2,2*2 "připočítání ostění</t>
  </si>
  <si>
    <t>(2,85*(1,465-0,09))-(1,1*2,2) "připočítání stěny u schodiště</t>
  </si>
  <si>
    <t>(0,15+1,4)*(0,75-0,09) "připočítání stěny u schodiště</t>
  </si>
  <si>
    <t>(16,796+22,06+15,72+26,26+12,42+31,93+8,24-1)*3</t>
  </si>
  <si>
    <t>1,1*0,6</t>
  </si>
  <si>
    <t>1*3</t>
  </si>
  <si>
    <t>3,88</t>
  </si>
  <si>
    <t>-(1,1*2,25)"odečet dveří DD03</t>
  </si>
  <si>
    <t>0,25*2,25*2 "připočítání ostění</t>
  </si>
  <si>
    <t>-(1,23*3*2) "odečet krbové vložky</t>
  </si>
  <si>
    <t>-(0,9*2,25) "odečet dveří DD07</t>
  </si>
  <si>
    <t>-(2,25*2,55) "odečet dveří DD01</t>
  </si>
  <si>
    <t>0,2*2,55*2 "připočítání ostění</t>
  </si>
  <si>
    <t>-(1*0,75) "odečet okna ON05</t>
  </si>
  <si>
    <t>0,35*0,75*2 "připočítání ostění</t>
  </si>
  <si>
    <t>-(2,5*1,75) "odečet okna ON03</t>
  </si>
  <si>
    <t>0,2*1,75*2 "připočítání ostění</t>
  </si>
  <si>
    <t>-(8*2,55) "odečet okna ON02</t>
  </si>
  <si>
    <t>-(0,9*2,25)*2 "odečet dveří DD06, DD05</t>
  </si>
  <si>
    <t>-(0,88*2,01) "odečet dveří DD04</t>
  </si>
  <si>
    <t>1*0,25*2*2 "přípočet ostění v prostupech stěnou (1.07-1.06)</t>
  </si>
  <si>
    <t>"2.NP</t>
  </si>
  <si>
    <t>(11,36+17,79+16,74+17,25+19,67+20,77+10,52+17,72+5,04+11,3-2,21)*3</t>
  </si>
  <si>
    <t>-(1,25*1,875) "odečet okna ON11</t>
  </si>
  <si>
    <t>0,2*1,875*2 "připočítání ostění</t>
  </si>
  <si>
    <t>-(1,75*0,75) "odečet okna ON07</t>
  </si>
  <si>
    <t>0,2*0,75*2 "připočítání ostění</t>
  </si>
  <si>
    <t>-(3,75*0,75) "odečet okna ON13</t>
  </si>
  <si>
    <t>-(1*1,875) "odečet okna ON12</t>
  </si>
  <si>
    <t>-(2,5*1,875) "odečet okna ON09</t>
  </si>
  <si>
    <t>-(3*1,875)*2 "odečet oken ON08 2x</t>
  </si>
  <si>
    <t>0,25*1,875*4 "připočítání ostění</t>
  </si>
  <si>
    <t>-(2,69*1,875) "odečet okna ON10b</t>
  </si>
  <si>
    <t>0,25*1,875 "připočítání ostění</t>
  </si>
  <si>
    <t>-(1,25*1,875) "odečet okna ON10a</t>
  </si>
  <si>
    <t>-(0,9*2,15)*3 "odečet dveří DD15,14,11</t>
  </si>
  <si>
    <t>-(1*2,1)*3 "odečet dveří DD12,10,13</t>
  </si>
  <si>
    <t>-(1*2,1) "odečet dveří DD08</t>
  </si>
  <si>
    <t>-(0,8*2,15) "odečet dveří DD09</t>
  </si>
  <si>
    <t>0,15*0,5*2*2 "připočítání ostění v nice</t>
  </si>
  <si>
    <t>314</t>
  </si>
  <si>
    <t>612311131</t>
  </si>
  <si>
    <t>Vápenný štuk vnitřních stěn tloušťky do 3 mm</t>
  </si>
  <si>
    <t>1799513029</t>
  </si>
  <si>
    <t>Vápenný štuk vnitřních ploch tloušťky do 3 mm svislých konstrukcí stěn</t>
  </si>
  <si>
    <t>https://podminky.urs.cz/item/CS_URS_2025_01/612311131</t>
  </si>
  <si>
    <t>315</t>
  </si>
  <si>
    <t>612321111</t>
  </si>
  <si>
    <t>Vápenocementová omítka hrubá jednovrstvá zatřená vnitřních stěn nanášená ručně</t>
  </si>
  <si>
    <t>-1059221519</t>
  </si>
  <si>
    <t>Omítka vápenocementová vnitřních ploch nanášená ručně jednovrstvá, tloušťky do 10 mm hrubá zatřená svislých konstrukcí stěn</t>
  </si>
  <si>
    <t>https://podminky.urs.cz/item/CS_URS_2025_01/612321111</t>
  </si>
  <si>
    <t>272</t>
  </si>
  <si>
    <t>621151001.WBR.001</t>
  </si>
  <si>
    <t>Penetrační nátěr Weberpas podklad UNI vnějších pastovitých tenkovrstvých omítek podhledů</t>
  </si>
  <si>
    <t>-1748069135</t>
  </si>
  <si>
    <t>"strop nad hl. vstupem</t>
  </si>
  <si>
    <t>"plochy převzaté z modelu projektanta</t>
  </si>
  <si>
    <t>14,02+28,09</t>
  </si>
  <si>
    <t>300</t>
  </si>
  <si>
    <t>621211061</t>
  </si>
  <si>
    <t>Montáž kontaktního zateplení vnějších podhledů lepením a mechanickým kotvením polystyrénových desek do betonu nebo zdiva tl přes 240</t>
  </si>
  <si>
    <t>-984394348</t>
  </si>
  <si>
    <t>Montáž kontaktního zateplení lepením a mechanickým kotvením z polystyrenových desek (dodávka ve specifikaci) na vnější podhledy, na podklad betonový nebo z lehčeného betonu nebo keramický, tloušťky desek přes 240 mm</t>
  </si>
  <si>
    <t>https://podminky.urs.cz/item/CS_URS_2025_01/621211061</t>
  </si>
  <si>
    <t>"strop nad 1.NP u hlavního vstupu</t>
  </si>
  <si>
    <t>11,10 "plocha převzatá z modelu projektanta</t>
  </si>
  <si>
    <t>"strop nad 2.NP u pokojů</t>
  </si>
  <si>
    <t>2,005*13,255</t>
  </si>
  <si>
    <t>301</t>
  </si>
  <si>
    <t>ISV.8591057303012</t>
  </si>
  <si>
    <t>Isover EPS GreyWall Plus 260mm, λD = 0,031 (W·m-1·K-1),1000x500x260mm, fasádní desky s grafitem pro kontaktní zateplovací systémy ETICS s maximálním izolačním účinkem.</t>
  </si>
  <si>
    <t>47506458</t>
  </si>
  <si>
    <t>37,676*1,05 'Přepočtené koeficientem množství</t>
  </si>
  <si>
    <t>273</t>
  </si>
  <si>
    <t>621541032.WBR.001</t>
  </si>
  <si>
    <t>Tenkovrstvá silikonsilikátová omítka weberpas extraClean - zrnitý 3 mm vnějších podhledů</t>
  </si>
  <si>
    <t>-982780574</t>
  </si>
  <si>
    <t>313</t>
  </si>
  <si>
    <t>622142001</t>
  </si>
  <si>
    <t>Sklovláknité pletivo vnějších stěn vtlačené do tmelu</t>
  </si>
  <si>
    <t>874909529</t>
  </si>
  <si>
    <t>Pletivo vnějších ploch v ploše nebo pruzích, na plném podkladu sklovláknité vtlačené do tmelu stěn</t>
  </si>
  <si>
    <t>https://podminky.urs.cz/item/CS_URS_2025_01/622142001</t>
  </si>
  <si>
    <t>346,86</t>
  </si>
  <si>
    <t>320</t>
  </si>
  <si>
    <t>622143003</t>
  </si>
  <si>
    <t>Montáž omítkových plastových nebo pozinkovaných rohových profilů</t>
  </si>
  <si>
    <t>516687055</t>
  </si>
  <si>
    <t>Montáž omítkových profilů plastových, pozinkovaných nebo dřevěných upevněných vtlačením do podkladní vrstvy nebo přibitím rohových s tkaninou</t>
  </si>
  <si>
    <t>https://podminky.urs.cz/item/CS_URS_2025_01/622143003</t>
  </si>
  <si>
    <t>4,85+4,025+3,5+7,4+2,895+4,47*2+2,47+1,9+2,57+3,86+1,25+3,795 "svislé</t>
  </si>
  <si>
    <t>41,19+3,71+10,27+4,725+(2*PI*1,535)/4+0,25 "horizontální</t>
  </si>
  <si>
    <t>"kolem oken a dveří</t>
  </si>
  <si>
    <t>(2*(0,75-0,035)+(3,75-0,035*2))+(2*(0,75-0,035)+(1,75-0,035*2))+(2*(1,875-0,035)+(1,25-0,035*2))+1,875+(2*(1,875-0,035)+(1-0,035*2))+(2*(1,05-0,035))</t>
  </si>
  <si>
    <t>(2*(1,05-0,035)+(2,5-0,035*2))+(2*(0,5-0,035)+(1-0,035*2))+(2*(2,2-0,035)+(0,9-0,035*2))+(2*(2,15-0,035)+(1-0,035*2))</t>
  </si>
  <si>
    <t>321</t>
  </si>
  <si>
    <t>55343025</t>
  </si>
  <si>
    <t>profil rohový Pz+PVC pro vnější omítky tl 7mm</t>
  </si>
  <si>
    <t>-1498821318</t>
  </si>
  <si>
    <t>148,246*1,05 'Přepočtené koeficientem množství</t>
  </si>
  <si>
    <t>322</t>
  </si>
  <si>
    <t>622143004</t>
  </si>
  <si>
    <t>Montáž omítkových samolepících začišťovacích profilů pro spojení s okenním rámem</t>
  </si>
  <si>
    <t>-198286645</t>
  </si>
  <si>
    <t>Montáž omítkových profilů plastových, pozinkovaných nebo dřevěných upevněných vtlačením do podkladní vrstvy nebo přibitím začišťovacích samolepících pro vytvoření dilatujícího spoje s okenním rámem</t>
  </si>
  <si>
    <t>https://podminky.urs.cz/item/CS_URS_2025_01/622143004</t>
  </si>
  <si>
    <t>323</t>
  </si>
  <si>
    <t>59051476</t>
  </si>
  <si>
    <t>profil napojovací okenní PVC s výztužnou tkaninou 9mm</t>
  </si>
  <si>
    <t>-1415860888</t>
  </si>
  <si>
    <t>38,235*1,05 'Přepočtené koeficientem množství</t>
  </si>
  <si>
    <t>271</t>
  </si>
  <si>
    <t>622151001.WBR.001</t>
  </si>
  <si>
    <t>Penetrační nátěr Weberpas podklad UNI vnějších pastovitých tenkovrstvých omítek stěn</t>
  </si>
  <si>
    <t>1485958242</t>
  </si>
  <si>
    <t>"Rodinný dům vč. garáže</t>
  </si>
  <si>
    <t>"plochy převzaté z modelu projektanta  (směry stěn dle výkresů pohledů)</t>
  </si>
  <si>
    <t>"stěny jihovýchodní</t>
  </si>
  <si>
    <t>95,63</t>
  </si>
  <si>
    <t>-((2,25-0,035*2)*(1,75-0,035)) "odečet okna ON03 1.NP</t>
  </si>
  <si>
    <t>0,275*2*(1,75-0,035) "připočítání ostění</t>
  </si>
  <si>
    <t>0,275*(2,5-0,035*2) "připočítání nadpraží</t>
  </si>
  <si>
    <t>-((2,5-0,035*2)*(1,875-0,035)) "odečet okna ON09 2.NP</t>
  </si>
  <si>
    <t>0,315*2*(1,875-0,035) "připočítání ostění</t>
  </si>
  <si>
    <t>0,315*(2,5-0,035*2) "připočítání nadpraží</t>
  </si>
  <si>
    <t>-((1-0,035*2)*(1,875-0,035)) "odečet okna ON12 2.NP</t>
  </si>
  <si>
    <t>0,315*(1-0,035*2) "připočítáné nadpraží</t>
  </si>
  <si>
    <t>"stěny severozápadní</t>
  </si>
  <si>
    <t>53,76+42,22</t>
  </si>
  <si>
    <t>(2*PI*1,525)/4*2,692 "zaoblená část stěny u vstupu</t>
  </si>
  <si>
    <t>0,25*2,692 "rovná část stěny u vstupních dveří</t>
  </si>
  <si>
    <t>-((0,305+1,5-0,035)*(1,875-0,035)) "odečet rohového okna ON10a</t>
  </si>
  <si>
    <t>0,315*(0,305+1,5-0,035) "připočítání nadpraží</t>
  </si>
  <si>
    <t>-((1,25-0,035*2)*(1,875-0,035)) "odečet okna ON 11</t>
  </si>
  <si>
    <t>0,315*2*(1,875-0,035) "připočtítání ostění</t>
  </si>
  <si>
    <t>0,315*(1,25-0,035*2) "připočítání nadpraží</t>
  </si>
  <si>
    <t>-((PI*0,130*0,130)) "odečet kruhového otvoru</t>
  </si>
  <si>
    <t>-((2,5-0,035*2)*(1,05*-0,035)) "odečet okna ON04</t>
  </si>
  <si>
    <t>0,115*2*(1,05-0,035) "připočítání ostění</t>
  </si>
  <si>
    <t>0,115*(2,5-0,035*2) "připočítání nadpraží</t>
  </si>
  <si>
    <t>"stěny severovýchdoní</t>
  </si>
  <si>
    <t>73,09+26,71</t>
  </si>
  <si>
    <t>-((5-0,035*2)*(2,55-0,035)) "odečet vrat DD18</t>
  </si>
  <si>
    <t>0,365*2*(2,55-0,035) "připočítání ostění</t>
  </si>
  <si>
    <t>0,365*(5-0,035*2) "připočítání nadpraží</t>
  </si>
  <si>
    <t>-((1,75-0,035*2)*(0,75-0,035)) "odečet okna ON07</t>
  </si>
  <si>
    <t>0,315*2*(0,75-0,035) "připočtení ostění</t>
  </si>
  <si>
    <t>0,315*(1,75-0,035*2) "připočtení nadpraží</t>
  </si>
  <si>
    <t>-((3,75-0,035*2)*(0,75-0,035)) "odečet okna ON13</t>
  </si>
  <si>
    <t>0,315*2*(0,75-0,035) "připočítání ostění</t>
  </si>
  <si>
    <t>0,315*(3,75-0,035*2) "připočítání nadpraží</t>
  </si>
  <si>
    <t>"stěna jihozápadní</t>
  </si>
  <si>
    <t>39,14+29,24</t>
  </si>
  <si>
    <t>-((1,1-0,035*2)*(2,2-0,035)) "odečet dveří DD16</t>
  </si>
  <si>
    <t xml:space="preserve">0,115*2*(2,2-0,035) "připočítání ostění </t>
  </si>
  <si>
    <t>0,115*(1,1-0,035*2) "připočítáná nadpraží</t>
  </si>
  <si>
    <t>-((1,2-0,035*2)*(2,25-0,035)) "odečet dveří DD17</t>
  </si>
  <si>
    <t>0,115*2*(2,25-0,035) "připočítání ostění</t>
  </si>
  <si>
    <t>0,115*(1,2-0,035*2) "připočítání nadpraží</t>
  </si>
  <si>
    <t>368</t>
  </si>
  <si>
    <t>622212011</t>
  </si>
  <si>
    <t>Montáž kontaktního zateplení vnějšího ostění, nadpraží nebo parapetu hl. špalety do 200 mm lepením desek z polystyrenu tl do 80 mm</t>
  </si>
  <si>
    <t>-983377179</t>
  </si>
  <si>
    <t>Montáž kontaktního zateplení vnějšího ostění, nadpraží nebo parapetu lepením z polystyrenových desek (dodávka ve specifikaci) hloubky špalet do 200 mm, tloušťky desek přes 40 do 80 mm</t>
  </si>
  <si>
    <t>https://podminky.urs.cz/item/CS_URS_2025_01/622212011</t>
  </si>
  <si>
    <t>3,5</t>
  </si>
  <si>
    <t>17,56</t>
  </si>
  <si>
    <t>3,26</t>
  </si>
  <si>
    <t>0,88</t>
  </si>
  <si>
    <t>369</t>
  </si>
  <si>
    <t>28375936</t>
  </si>
  <si>
    <t>deska EPS 70 fasádní λ=0,039 tl 80mm</t>
  </si>
  <si>
    <t>1981299379</t>
  </si>
  <si>
    <t>22,84*1,05 'Přepočtené koeficientem množství</t>
  </si>
  <si>
    <t>270</t>
  </si>
  <si>
    <t>622541032.WBR.001</t>
  </si>
  <si>
    <t>Tenkovrstvá silikonsilikátová omítka weberpas extraClean - zrnitý 3,0 mm vnějších stěn</t>
  </si>
  <si>
    <t>-506938071</t>
  </si>
  <si>
    <t>341</t>
  </si>
  <si>
    <t>629999022</t>
  </si>
  <si>
    <t>Příplatek k omítce za provádění zaoblených ploch poloměru přes 100 mm</t>
  </si>
  <si>
    <t>-422284636</t>
  </si>
  <si>
    <t>Příplatky k cenám úprav vnějších povrchů za zvýšenou pracnost při provádění omítek zaoblených ploch, poloměr zaoblení přes 100 mm</t>
  </si>
  <si>
    <t>https://podminky.urs.cz/item/CS_URS_2025_01/629999022</t>
  </si>
  <si>
    <t>(2*PI*1,525)/4*2,895</t>
  </si>
  <si>
    <t>89</t>
  </si>
  <si>
    <t>631311114</t>
  </si>
  <si>
    <t>Mazanina tl přes 50 do 80 mm z betonu prostého bez zvýšených nároků na prostředí tř. C 16/20</t>
  </si>
  <si>
    <t>-1412481443</t>
  </si>
  <si>
    <t>Mazanina z betonu prostého bez zvýšených nároků na prostředí tl. přes 50 do 80 mm tř. C 16/20</t>
  </si>
  <si>
    <t>https://podminky.urs.cz/item/CS_URS_2025_01/631311114</t>
  </si>
  <si>
    <t>"Plochy převzaté z aplikace Výměry</t>
  </si>
  <si>
    <t>"Objem betonové mazaniny 1.NP - vinylové podlahy (plocha x výška)</t>
  </si>
  <si>
    <t>64,41*0,069</t>
  </si>
  <si>
    <t>"Objem betonové mazaniny 1.NP - keramické dlažby (plocha x výška)</t>
  </si>
  <si>
    <t>36,885*0,059</t>
  </si>
  <si>
    <t>"Objem betonové mazaniny 2.NP - dřevěné podlahy (plocha x výška)</t>
  </si>
  <si>
    <t>59,51*0,046</t>
  </si>
  <si>
    <t>"Objem betonové mazaniny 2.NP - keramické dlažby (plocha x výška)</t>
  </si>
  <si>
    <t>19,72*0,045</t>
  </si>
  <si>
    <t>"Objem betonové mazaniny 2.NP - vinylové podlahy (plocha x výška)</t>
  </si>
  <si>
    <t>26,09*0,052</t>
  </si>
  <si>
    <t>267</t>
  </si>
  <si>
    <t>631311125</t>
  </si>
  <si>
    <t>Mazanina tl přes 80 do 120 mm z betonu prostého bez zvýšených nároků na prostředí tř. C 20/25</t>
  </si>
  <si>
    <t>-501156689</t>
  </si>
  <si>
    <t>Mazanina z betonu prostého bez zvýšených nároků na prostředí tl. přes 80 do 120 mm tř. C 20/25</t>
  </si>
  <si>
    <t>https://podminky.urs.cz/item/CS_URS_2025_01/631311125</t>
  </si>
  <si>
    <t>"Objem mazaniny ve sklepě</t>
  </si>
  <si>
    <t>55,25*0,117</t>
  </si>
  <si>
    <t>"Objem mazaniny v garáži</t>
  </si>
  <si>
    <t>49,93*0,112</t>
  </si>
  <si>
    <t>268</t>
  </si>
  <si>
    <t>631362021</t>
  </si>
  <si>
    <t>Výztuž mazanin svařovanými sítěmi Kari</t>
  </si>
  <si>
    <t>36043001</t>
  </si>
  <si>
    <t>Výztuž mazanin ze svařovaných sítí z drátů typu KARI</t>
  </si>
  <si>
    <t>https://podminky.urs.cz/item/CS_URS_2025_01/631362021</t>
  </si>
  <si>
    <t>"plocha podlah sklepa a garáže x plošná hmotnost kari sítí</t>
  </si>
  <si>
    <t>(55,25+49,93)*3,03/1000</t>
  </si>
  <si>
    <t>73</t>
  </si>
  <si>
    <t>632481213</t>
  </si>
  <si>
    <t>Separační vrstva z PE fólie</t>
  </si>
  <si>
    <t>-1918577572</t>
  </si>
  <si>
    <t>Separační vrstva k oddělení podlahových vrstev z polyetylénové fólie</t>
  </si>
  <si>
    <t>https://podminky.urs.cz/item/CS_URS_2025_01/632481213</t>
  </si>
  <si>
    <t>"51,830 "Podlaha Obývací pokoj + kuchyně s jídelnou 1.05+1.06"</t>
  </si>
  <si>
    <t>"3,920 "Podlaha WC se sprchou 1.03"</t>
  </si>
  <si>
    <t>"12,580 "Podlaha Pracovna 1.04"</t>
  </si>
  <si>
    <t>"7,000 "Podlaha Sklad potravin 1.07"</t>
  </si>
  <si>
    <t>"11,750 "Podlaha Chodba 2.02"</t>
  </si>
  <si>
    <t>"16,850 "Podlaha Pokoj 2.03"</t>
  </si>
  <si>
    <t>"18,490 "Podlaha Pokoj 2.04"</t>
  </si>
  <si>
    <t>"24,170 "Podlaha Ložnice rodičů 2.05"</t>
  </si>
  <si>
    <t>"14,340 "Podlaha Šatna rodičů 2.06 "</t>
  </si>
  <si>
    <t>"4,080 "Podlaha Koupelna rodičů 2.07"</t>
  </si>
  <si>
    <t>"8,520 "Podlaha Koupelna 2.08"</t>
  </si>
  <si>
    <t>"1,630 "Podlaha WC 2.09"</t>
  </si>
  <si>
    <t>"5,350 "Podlaha Prádelna 2.10"</t>
  </si>
  <si>
    <t>"55,250 "Sklep vč. schodiště"</t>
  </si>
  <si>
    <t>"25,180 "Chodba + zádveří se šatnou"</t>
  </si>
  <si>
    <t>"49,930 "Podlaha Garáž 1.09"</t>
  </si>
  <si>
    <t>214</t>
  </si>
  <si>
    <t>642942951</t>
  </si>
  <si>
    <t>Osazování zárubní dveřních skrytých do 2,5 m2</t>
  </si>
  <si>
    <t>1096111287</t>
  </si>
  <si>
    <t>Osazování zárubní nebo rámů kovových dveřních lisovaných nebo z úhelníků bez dveřních křídel skrytých do 2,5 m2</t>
  </si>
  <si>
    <t>https://podminky.urs.cz/item/CS_URS_2025_01/642942951</t>
  </si>
  <si>
    <t>215</t>
  </si>
  <si>
    <t>55331002</t>
  </si>
  <si>
    <t>zárubeň skrytá jednokřídlá kovová tl stěny přes 75mm rozměru 800/1970, 2100mm</t>
  </si>
  <si>
    <t>63045224</t>
  </si>
  <si>
    <t>212</t>
  </si>
  <si>
    <t>642946111</t>
  </si>
  <si>
    <t>Osazování pouzdra posuvných dveří s jednou kapsou pro jedno křídlo š do 800 mm do zděné příčky</t>
  </si>
  <si>
    <t>871061885</t>
  </si>
  <si>
    <t>Osazení stavebního pouzdra posuvných dveří do zděné příčky s jednou kapsou pro jedno dveřní křídlo průchozí šířky do 800 mm</t>
  </si>
  <si>
    <t>https://podminky.urs.cz/item/CS_URS_2025_01/642946111</t>
  </si>
  <si>
    <t>213</t>
  </si>
  <si>
    <t>55331611</t>
  </si>
  <si>
    <t>pouzdro stavební do zdiva pro 1 křídlo posuvných dveří š 700mm v do 2100mm</t>
  </si>
  <si>
    <t>-1934961303</t>
  </si>
  <si>
    <t>204</t>
  </si>
  <si>
    <t>642946212</t>
  </si>
  <si>
    <t>Osazování pouzdra posuvných dveří se dvěma kapsami pro dvě křídla š přes 1650 do 2450 mm do zděné příčky</t>
  </si>
  <si>
    <t>-626172890</t>
  </si>
  <si>
    <t>Osazení stavebního pouzdra posuvných dveří do zděné příčky se dvěma kapsami pro dvě dveřní křídla průchozí šířky přes 1650 do 2450 mm</t>
  </si>
  <si>
    <t>https://podminky.urs.cz/item/CS_URS_2025_01/642946212</t>
  </si>
  <si>
    <t>205</t>
  </si>
  <si>
    <t>55331675</t>
  </si>
  <si>
    <t>pouzdro stavební do zdiva pro 2 křídla posuvných dveří s jednosměrným pohybem š 2250mm v do 2100mm</t>
  </si>
  <si>
    <t>-1204921456</t>
  </si>
  <si>
    <t>9</t>
  </si>
  <si>
    <t>Ostatní konstrukce a práce, bourání</t>
  </si>
  <si>
    <t>258</t>
  </si>
  <si>
    <t>941111111</t>
  </si>
  <si>
    <t>Montáž lešení řadového trubkového lehkého s podlahami zatížení do 200 kg/m2 š od 0,6 do 0,9 m v do 10 m</t>
  </si>
  <si>
    <t>1446716772</t>
  </si>
  <si>
    <t>Lešení řadové trubkové lehké pracovní s podlahami s provozním zatížením tř. 3 do 200 kg/m2 šířky tř. W06 od 0,6 do 0,9 m výšky do 10 m montáž</t>
  </si>
  <si>
    <t>https://podminky.urs.cz/item/CS_URS_2025_01/941111111</t>
  </si>
  <si>
    <t>"Garáž + Rodinný dům (plochy převzté z aplikace Výměry)</t>
  </si>
  <si>
    <t>102,19+127,70+98+126,86</t>
  </si>
  <si>
    <t>260</t>
  </si>
  <si>
    <t>941111211</t>
  </si>
  <si>
    <t>Příplatek k lešení řadovému trubkovému lehkému s podlahami do 200 kg/m2 š od 0,6 do 0,9 m v do 10 m za každý den použití</t>
  </si>
  <si>
    <t>1048029154</t>
  </si>
  <si>
    <t>Lešení řadové trubkové lehké pracovní s podlahami s provozním zatížením tř. 3 do 200 kg/m2 šířky tř. W06 od 0,6 do 0,9 m výšky do 10 m příplatek k ceně za každý den použití</t>
  </si>
  <si>
    <t>https://podminky.urs.cz/item/CS_URS_2025_01/941111211</t>
  </si>
  <si>
    <t>454,75*365</t>
  </si>
  <si>
    <t>261</t>
  </si>
  <si>
    <t>941111312</t>
  </si>
  <si>
    <t>Odborná prohlídka lešení řadového trubkového lehkého s podlahami zatížení do 200 kg/m2 š od 0,6 do 1,5 m v do 25 m pl do 500 m2 zakrytého sítí</t>
  </si>
  <si>
    <t>-1235892773</t>
  </si>
  <si>
    <t>Odborná prohlídka lešení řadového trubkového lehkého pracovního s podlahami s provozním zatížením tř. 3 do 200 kg/m2 šířky tř. W06 až W12 od 0,6 m do 1,5 m výšky do 25 m, celkové plochy do 500 m2 zakrytého sítí</t>
  </si>
  <si>
    <t>https://podminky.urs.cz/item/CS_URS_2025_01/941111312</t>
  </si>
  <si>
    <t>259</t>
  </si>
  <si>
    <t>941111811</t>
  </si>
  <si>
    <t>Demontáž lešení řadového trubkového lehkého s podlahami zatížení do 200 kg/m2 š od 0,6 do 0,9 m v do 10 m</t>
  </si>
  <si>
    <t>-2021851168</t>
  </si>
  <si>
    <t>Lešení řadové trubkové lehké pracovní s podlahami s provozním zatížením tř. 3 do 200 kg/m2 šířky tř. W06 od 0,6 do 0,9 m výšky do 10 m demontáž</t>
  </si>
  <si>
    <t>https://podminky.urs.cz/item/CS_URS_2025_01/941111811</t>
  </si>
  <si>
    <t>454,75</t>
  </si>
  <si>
    <t>306</t>
  </si>
  <si>
    <t>952901111</t>
  </si>
  <si>
    <t>Vyčištění budov bytové a občanské výstavby při výšce podlaží do 4 m</t>
  </si>
  <si>
    <t>-751441357</t>
  </si>
  <si>
    <t>Vyčištění budov nebo objektů před předáním do užívání budov bytové nebo občanské výstavby, světlé výšky podlaží do 4 m</t>
  </si>
  <si>
    <t>https://podminky.urs.cz/item/CS_URS_2025_01/952901111</t>
  </si>
  <si>
    <t>"Plocha převzatá z legend místností z výkrsů podlaží od projektanta</t>
  </si>
  <si>
    <t>56,16 "1.PP</t>
  </si>
  <si>
    <t>161,13 "1.NP</t>
  </si>
  <si>
    <t>115,88 "2.NP</t>
  </si>
  <si>
    <t>342</t>
  </si>
  <si>
    <t>953946111</t>
  </si>
  <si>
    <t>Montáž atypických ocelových kcí hmotnosti přes 0,5 do 1 t z profilů hmotnosti do 13 kg/m</t>
  </si>
  <si>
    <t>1194127354</t>
  </si>
  <si>
    <t>Montáž atypických ocelových konstrukcí profilů hmotnosti do 13 kg/m, hmotnosti konstrukce přes 0,5 do 1 t</t>
  </si>
  <si>
    <t>https://podminky.urs.cz/item/CS_URS_2025_01/953946111</t>
  </si>
  <si>
    <t>"Vypočítáno orientačním vzorcem pro určení hmotnosti rohového okenníh sloupku</t>
  </si>
  <si>
    <t>23,55/1000</t>
  </si>
  <si>
    <t>343</t>
  </si>
  <si>
    <t>14550318</t>
  </si>
  <si>
    <t>profil ocelový svařovaný jakost S235 průřez čtvercový 80x80x5mm</t>
  </si>
  <si>
    <t>-1913402449</t>
  </si>
  <si>
    <t>998</t>
  </si>
  <si>
    <t>Přesun hmot</t>
  </si>
  <si>
    <t>33</t>
  </si>
  <si>
    <t>998011002</t>
  </si>
  <si>
    <t>Přesun hmot pro budovy zděné v přes 6 do 12 m</t>
  </si>
  <si>
    <t>-723832443</t>
  </si>
  <si>
    <t>Přesun hmot pro budovy občanské výstavby, bydlení, výrobu a služby s nosnou svislou konstrukcí zděnou z cihel, tvárnic nebo kamene vodorovná dopravní vzdálenost do 100 m základní pro budovy výšky přes 6 do 12 m</t>
  </si>
  <si>
    <t>https://podminky.urs.cz/item/CS_URS_2025_01/998011002</t>
  </si>
  <si>
    <t>PSV</t>
  </si>
  <si>
    <t>Práce a dodávky PSV</t>
  </si>
  <si>
    <t>711</t>
  </si>
  <si>
    <t>Izolace proti vodě, vlhkosti a plynům</t>
  </si>
  <si>
    <t>63</t>
  </si>
  <si>
    <t>711111001</t>
  </si>
  <si>
    <t>Provedení izolace proti zemní vlhkosti vodorovné za studena nátěrem penetračním</t>
  </si>
  <si>
    <t>282109646</t>
  </si>
  <si>
    <t>Provedení izolace proti zemní vlhkosti natěradly a tmely za studena na ploše vodorovné V nátěrem penetračním</t>
  </si>
  <si>
    <t>https://podminky.urs.cz/item/CS_URS_2025_01/711111001</t>
  </si>
  <si>
    <t>"Plocha podkladního betonu garáže</t>
  </si>
  <si>
    <t>9,4*7,1</t>
  </si>
  <si>
    <t>"Plocha podkladního betonu rodinného domu</t>
  </si>
  <si>
    <t>(0,25+0,475+4+0,8+2,95+0,275+0,25)*(0,25+0,175+8,675+3,15+1+0,25)</t>
  </si>
  <si>
    <t>(0,1+0,31+0,295+0,75+0,25+0,275+1,935+0,25)*1,5</t>
  </si>
  <si>
    <t>(PI*((1,525-0,275))*((1,525-0,275)))/4</t>
  </si>
  <si>
    <t>283</t>
  </si>
  <si>
    <t>DEK.2230101081</t>
  </si>
  <si>
    <t>DEKPRIMER (bal/22kg)</t>
  </si>
  <si>
    <t>32</t>
  </si>
  <si>
    <t>1120170115</t>
  </si>
  <si>
    <t>195,715*0,15 'Přepočtené koeficientem množství</t>
  </si>
  <si>
    <t>102</t>
  </si>
  <si>
    <t>-32938862</t>
  </si>
  <si>
    <t>"Plocha střechy rodinného domu</t>
  </si>
  <si>
    <t>12,1*13,1</t>
  </si>
  <si>
    <t>"Plocha střechy garáže</t>
  </si>
  <si>
    <t>8,8*6,6</t>
  </si>
  <si>
    <t>"Plocha atiky rodinného domu</t>
  </si>
  <si>
    <t>((0,2+12,1+0,2)*2)*0,2</t>
  </si>
  <si>
    <t>13,1*2*0,2</t>
  </si>
  <si>
    <t>"Plocha atiky garáže</t>
  </si>
  <si>
    <t>((0,2+8,8+0,2)*2)*0,2</t>
  </si>
  <si>
    <t>6,6*2*0,2</t>
  </si>
  <si>
    <t>"Plocha střechy u pokojů ve 2.NP</t>
  </si>
  <si>
    <t>(1,05+0,7)*13</t>
  </si>
  <si>
    <t>"Plocha atiky u pokojů ve 2.NP</t>
  </si>
  <si>
    <t>(0,25+13)*0,25</t>
  </si>
  <si>
    <t>(1,05+0,7)*0,25</t>
  </si>
  <si>
    <t>"Podlaha garáže v 1.NP</t>
  </si>
  <si>
    <t>49,93</t>
  </si>
  <si>
    <t>103</t>
  </si>
  <si>
    <t>-657949084</t>
  </si>
  <si>
    <t>309,581*0,3 'Přepočtené koeficientem množství</t>
  </si>
  <si>
    <t>281</t>
  </si>
  <si>
    <t>711112001</t>
  </si>
  <si>
    <t>Provedení izolace proti zemní vlhkosti svislé za studena nátěrem penetračním</t>
  </si>
  <si>
    <t>-477621420</t>
  </si>
  <si>
    <t>Provedení izolace proti zemní vlhkosti natěradly a tmely za studena na ploše svislé S nátěrem penetračním</t>
  </si>
  <si>
    <t>https://podminky.urs.cz/item/CS_URS_2025_01/711112001</t>
  </si>
  <si>
    <t>"Plocha svislých stěn garáže vč. soklové nadzemní části</t>
  </si>
  <si>
    <t>(0,25+1,2+0,25+7,25+0,25)*2*3</t>
  </si>
  <si>
    <t>(0,25+6,5+0,25)*2*3</t>
  </si>
  <si>
    <t>"Plocha soklu rodinného domu</t>
  </si>
  <si>
    <t>(1+2,2+6,7+3,525-0,175)*1,15</t>
  </si>
  <si>
    <t>(3,975-0,475)*1,15</t>
  </si>
  <si>
    <t>(0,5+0,725+0,8+2,95+0,275+0,25)*0,9</t>
  </si>
  <si>
    <t>(8+0,275-0,175)*0,9</t>
  </si>
  <si>
    <t>0,25*0,9</t>
  </si>
  <si>
    <t>(2*PI*(1,525-0,275))/4*0,9</t>
  </si>
  <si>
    <t>(3,765-0,275-0,25-0,275-0,725)*0,9</t>
  </si>
  <si>
    <t>(1+0,25)*3,15</t>
  </si>
  <si>
    <t>(2+0,25+4,15+0,25+5,6+0,25)*3,15</t>
  </si>
  <si>
    <t>"Plocha stěn k izolaci rodinného domu 1.NP</t>
  </si>
  <si>
    <t>(1+2,2+6,7+3,525-0,175)*0,53</t>
  </si>
  <si>
    <t>(3,975-0,475)*0,53</t>
  </si>
  <si>
    <t>(0,5+0,725+0,8+2,95+0,275+0,25)*0,53</t>
  </si>
  <si>
    <t>(8+0,275-0,175)*0,53</t>
  </si>
  <si>
    <t>0,25*0,53</t>
  </si>
  <si>
    <t>(2*PI*(1,525-0,275))/4*0,53</t>
  </si>
  <si>
    <t>(3,765-0,275-0,25-0,275-0,725)*0,53</t>
  </si>
  <si>
    <t>(1+0,25)*0,53</t>
  </si>
  <si>
    <t>(2+0,25+4,15+0,25+5,6+0,25)*0,53</t>
  </si>
  <si>
    <t>282</t>
  </si>
  <si>
    <t>-621793416</t>
  </si>
  <si>
    <t>201,759*0,15 'Přepočtené koeficientem množství</t>
  </si>
  <si>
    <t>104</t>
  </si>
  <si>
    <t>-947323043</t>
  </si>
  <si>
    <t>"Vnitřní plocha atiky garáže</t>
  </si>
  <si>
    <t>(2*(8,8+6,6))*0,75</t>
  </si>
  <si>
    <t>"Vnitřní plocha atiky rodinného domu</t>
  </si>
  <si>
    <t>(2*(12,1+13,1))*0,75</t>
  </si>
  <si>
    <t>"Vnitřní plocha atiky u střechy ve 2.NP u pokojů</t>
  </si>
  <si>
    <t>((13+(1,05+0,7))*2)*0,5</t>
  </si>
  <si>
    <t>105</t>
  </si>
  <si>
    <t>251652599</t>
  </si>
  <si>
    <t>75,65*0,3 'Přepočtené koeficientem množství</t>
  </si>
  <si>
    <t>65</t>
  </si>
  <si>
    <t>711141559</t>
  </si>
  <si>
    <t>Provedení izolace proti zemní vlhkosti pásy přitavením vodorovné NAIP</t>
  </si>
  <si>
    <t>654763121</t>
  </si>
  <si>
    <t>Provedení izolace proti zemní vlhkosti pásy přitavením NAIP na ploše vodorovné V</t>
  </si>
  <si>
    <t>https://podminky.urs.cz/item/CS_URS_2025_01/711141559</t>
  </si>
  <si>
    <t>"Plocha ploché střechy garáže</t>
  </si>
  <si>
    <t>"Plocha ploché střechy rodinného domu</t>
  </si>
  <si>
    <t>"Plocha podlahy v garáži v 1.NP</t>
  </si>
  <si>
    <t>49,93 "převzato z aplikace Výměry</t>
  </si>
  <si>
    <t>66</t>
  </si>
  <si>
    <t>DEK.1010151880</t>
  </si>
  <si>
    <t>GLASTEK 40 SPECIAL MINERAL (role/7,5m2)</t>
  </si>
  <si>
    <t>1416530686</t>
  </si>
  <si>
    <t>505,296*1,1655 'Přepočtené koeficientem množství</t>
  </si>
  <si>
    <t>67</t>
  </si>
  <si>
    <t>-125134716</t>
  </si>
  <si>
    <t>68</t>
  </si>
  <si>
    <t>DEK.1010151220</t>
  </si>
  <si>
    <t>ELASTEK 40 SPECIAL MINERAL (role/7,5m2)</t>
  </si>
  <si>
    <t>-919440808</t>
  </si>
  <si>
    <t>195,715*1,1655 'Přepočtené koeficientem množství</t>
  </si>
  <si>
    <t>106</t>
  </si>
  <si>
    <t>711142559</t>
  </si>
  <si>
    <t>Provedení izolace proti zemní vlhkosti pásy přitavením svislé NAIP</t>
  </si>
  <si>
    <t>-2053264768</t>
  </si>
  <si>
    <t>Provedení izolace proti zemní vlhkosti pásy přitavením NAIP na ploše svislé S</t>
  </si>
  <si>
    <t>https://podminky.urs.cz/item/CS_URS_2025_01/711142559</t>
  </si>
  <si>
    <t>107</t>
  </si>
  <si>
    <t>-1601789602</t>
  </si>
  <si>
    <t>277,409*1,221 'Přepočtené koeficientem množství</t>
  </si>
  <si>
    <t>284</t>
  </si>
  <si>
    <t>-709064462</t>
  </si>
  <si>
    <t>285</t>
  </si>
  <si>
    <t>1305109763</t>
  </si>
  <si>
    <t>201,759*1,221 'Přepočtené koeficientem množství</t>
  </si>
  <si>
    <t>137</t>
  </si>
  <si>
    <t>711161174</t>
  </si>
  <si>
    <t>Provedení izolace proti zemní vlhkosti vodorovné z nopové fólie výška nopu do 20 mm</t>
  </si>
  <si>
    <t>120877902</t>
  </si>
  <si>
    <t>Provedení izolace proti zemní vlhkosti nopovou fólií na ploše vodorovné V výška nopu do 20 mm</t>
  </si>
  <si>
    <t>https://podminky.urs.cz/item/CS_URS_2025_01/711161174</t>
  </si>
  <si>
    <t>"Plocha střechy garáže pro nopovou folii</t>
  </si>
  <si>
    <t>(8,8-0,06-0,06)*(6,6-0,06-0,06)</t>
  </si>
  <si>
    <t>(12,1-0,11-0,11)*(13,1-0,11-0,11)</t>
  </si>
  <si>
    <t>"Plocha střechy rodinného domu ve 2.NP u pokojů</t>
  </si>
  <si>
    <t>((1,05+0,7)-(0,26*2))*(13-(0,26*2))</t>
  </si>
  <si>
    <t>138</t>
  </si>
  <si>
    <t>2640225045</t>
  </si>
  <si>
    <t>Fólie nopová DEKDREN T20 GARDEN (G) 2×20 m (40 m2)</t>
  </si>
  <si>
    <t>1154557343</t>
  </si>
  <si>
    <t>224,61*1,1655 'Přepočtené koeficientem množství</t>
  </si>
  <si>
    <t>339</t>
  </si>
  <si>
    <t>711161274</t>
  </si>
  <si>
    <t>Provedení izolace proti zemní vlhkosti svislé z nopové fólie výška nopu do 20 mm</t>
  </si>
  <si>
    <t>-1655075324</t>
  </si>
  <si>
    <t>Provedení izolace proti zemní vlhkosti nopovou fólií na ploše svislé S výška nopu do 20 mm</t>
  </si>
  <si>
    <t>https://podminky.urs.cz/item/CS_URS_2025_01/711161274</t>
  </si>
  <si>
    <t>"Plochy převzaté z modelu projektanta</t>
  </si>
  <si>
    <t>3,43+25,09+3,63+7,05+3,03+21,55+39,16</t>
  </si>
  <si>
    <t>(2*PI*1,525)/4*0,85</t>
  </si>
  <si>
    <t>340</t>
  </si>
  <si>
    <t>28323141</t>
  </si>
  <si>
    <t>fólie profilovaná (nopová) drenážní HDPE s výškou nopů 15mm</t>
  </si>
  <si>
    <t>-1121219467</t>
  </si>
  <si>
    <t>104,976*1,221 'Přepočtené koeficientem množství</t>
  </si>
  <si>
    <t>30</t>
  </si>
  <si>
    <t>998711102</t>
  </si>
  <si>
    <t>Přesun hmot tonážní pro izolace proti vodě, vlhkosti a plynům v objektech v přes 6 do 12 m</t>
  </si>
  <si>
    <t>-1944077450</t>
  </si>
  <si>
    <t>Přesun hmot pro izolace proti vodě, vlhkosti a plynům stanovený z hmotnosti přesunovaného materiálu vodorovná dopravní vzdálenost do 50 m základní v objektech výšky přes 6 do 12 m</t>
  </si>
  <si>
    <t>https://podminky.urs.cz/item/CS_URS_2025_01/998711102</t>
  </si>
  <si>
    <t>712</t>
  </si>
  <si>
    <t>Povlakové krytiny</t>
  </si>
  <si>
    <t>116</t>
  </si>
  <si>
    <t>712331101</t>
  </si>
  <si>
    <t>Provedení povlakové krytiny střech do 10° podkladní vrstvy pásy na sucho AIP nebo NAIP</t>
  </si>
  <si>
    <t>1487717310</t>
  </si>
  <si>
    <t>Provedení povlakové krytiny střech plochých do 10° pásy na sucho AIP nebo NAIP</t>
  </si>
  <si>
    <t>https://podminky.urs.cz/item/CS_URS_2025_01/712331101</t>
  </si>
  <si>
    <t>"Plocha střechy rodinného domu pro povlakovou krytinu</t>
  </si>
  <si>
    <t>"Plocha střechy garáže pro povlakovou krytinu</t>
  </si>
  <si>
    <t>"Plocha střechy ve 2.NP rodinného domu pro povlakovou krytinu u pokojů</t>
  </si>
  <si>
    <t>117</t>
  </si>
  <si>
    <t>1015102161</t>
  </si>
  <si>
    <t>Fólie hydroizolační z PVC-P DEKPLAN 77 šedá tl. 1,8 mm šířka 2,15 m (32,25 m2/role)</t>
  </si>
  <si>
    <t>1255227370</t>
  </si>
  <si>
    <t>378</t>
  </si>
  <si>
    <t>712363352</t>
  </si>
  <si>
    <t>Povlakové krytiny střech do 10° z tvarovaných poplastovaných lišt délky 2 m koutová lišta vnitřní rš 100 mm</t>
  </si>
  <si>
    <t>1409955232</t>
  </si>
  <si>
    <t>Povlakové krytiny střech plochých do 10° z tvarovaných poplastovaných lišt pro mPVC vnitřní koutová lišta rš 100 mm</t>
  </si>
  <si>
    <t>https://podminky.urs.cz/item/CS_URS_2025_01/712363352</t>
  </si>
  <si>
    <t>"výměry převzaty z modelu projektanta</t>
  </si>
  <si>
    <t>"Střecha rodinného domu</t>
  </si>
  <si>
    <t>12,88+6,238+4,928+0,717+10,435+2,447+8,817+3,065</t>
  </si>
  <si>
    <t>1,172+(1,412+1,56+3,221+3,221+1,56+1,412)*2+1,172</t>
  </si>
  <si>
    <t>"Střecha garáže</t>
  </si>
  <si>
    <t>6,045+0,445+6,045+0,445+8,69+0,445+3,902+3,902+0,445</t>
  </si>
  <si>
    <t>379</t>
  </si>
  <si>
    <t>712363353</t>
  </si>
  <si>
    <t>Povlakové krytiny střech do 10° z tvarovaných poplastovaných lišt délky 2 m koutová lišta vnější rš 100 mm</t>
  </si>
  <si>
    <t>416350509</t>
  </si>
  <si>
    <t>Povlakové krytiny střech plochých do 10° z tvarovaných poplastovaných lišt pro mPVC vnější koutová lišta rš 100 mm</t>
  </si>
  <si>
    <t>https://podminky.urs.cz/item/CS_URS_2025_01/712363353</t>
  </si>
  <si>
    <t>"výměry převzaté z modelu projektanta</t>
  </si>
  <si>
    <t>(8,69+6,49)*2</t>
  </si>
  <si>
    <t>(12,890+11,890)*2</t>
  </si>
  <si>
    <t>1,18+12,384</t>
  </si>
  <si>
    <t>129</t>
  </si>
  <si>
    <t>712391171</t>
  </si>
  <si>
    <t>Provedení povlakové krytiny střech do 10° podkladní textilní vrstvy</t>
  </si>
  <si>
    <t>1268299182</t>
  </si>
  <si>
    <t>Provedení povlakové krytiny střech plochých do 10° -ostatní práce provedení vrstvy textilní podkladní</t>
  </si>
  <si>
    <t>https://podminky.urs.cz/item/CS_URS_2025_01/712391171</t>
  </si>
  <si>
    <t xml:space="preserve">"Plocha střechy rodinného domu pro separační vrstvu </t>
  </si>
  <si>
    <t>130</t>
  </si>
  <si>
    <t>2615261100</t>
  </si>
  <si>
    <t>Geotextilie netkaná FILTEK 300 šířka 2,0 m (100 m2/role)</t>
  </si>
  <si>
    <t>-2059261689</t>
  </si>
  <si>
    <t>153,014*1,155 'Přepočtené koeficientem množství</t>
  </si>
  <si>
    <t>127</t>
  </si>
  <si>
    <t>712391172</t>
  </si>
  <si>
    <t>Provedení povlakové krytiny střech do 10° ochranné textilní vrstvy</t>
  </si>
  <si>
    <t>84516916</t>
  </si>
  <si>
    <t>Provedení povlakové krytiny střech plochých do 10° -ostatní práce provedení vrstvy textilní ochranné</t>
  </si>
  <si>
    <t>https://podminky.urs.cz/item/CS_URS_2025_01/712391172</t>
  </si>
  <si>
    <t>128</t>
  </si>
  <si>
    <t>2615261170</t>
  </si>
  <si>
    <t>Geotextilie netkaná FILTEK 500 šířka 2,0 m (50 m2/role)</t>
  </si>
  <si>
    <t>-1068798427</t>
  </si>
  <si>
    <t>131</t>
  </si>
  <si>
    <t>712391382</t>
  </si>
  <si>
    <t>Provedení povlakové krytiny střech do 10° násypem z hrubého kameniva tl 50 mm</t>
  </si>
  <si>
    <t>1005244751</t>
  </si>
  <si>
    <t>Provedení povlakové krytiny střech plochých do 10° -ostatní práce dokončení izolace násypem z hrubého kameniva frakce 16 - 22, tl. 50 mm</t>
  </si>
  <si>
    <t>https://podminky.urs.cz/item/CS_URS_2025_01/712391382</t>
  </si>
  <si>
    <t>"Plocha střechy rodinného domu pro zátěžové kamenivo</t>
  </si>
  <si>
    <t>"Plocha střechy garáže pro kamenivo</t>
  </si>
  <si>
    <t>((7,8+0,44+0,44)*2)*0,44 "délky převzaty v aplikaci Výměry z výkresů</t>
  </si>
  <si>
    <t>(5,6*2)*0,44 "délky převzaty v aplikaci Výměry z výkresů</t>
  </si>
  <si>
    <t>"Plocha střechy rodinného domu ve 2.NP pro zátěžové kamenivo u pokojů</t>
  </si>
  <si>
    <t>((0,88+0,15+0,15)*2)*0,15 "délky převzaty v aplikaci Výměry z výkresů</t>
  </si>
  <si>
    <t>(12,08*2)*0,15 "délky převzaty v aplikaci Výměry z výkresů</t>
  </si>
  <si>
    <t>132</t>
  </si>
  <si>
    <t>58343920</t>
  </si>
  <si>
    <t>kamenivo drcené hrubé frakce 16/22</t>
  </si>
  <si>
    <t>1330886952</t>
  </si>
  <si>
    <t>169,558*0,0825 'Přepočtené koeficientem množství</t>
  </si>
  <si>
    <t>133</t>
  </si>
  <si>
    <t>712391482</t>
  </si>
  <si>
    <t>Příplatek k povlakové krytině střech do 10° ZKD 10 mm násypu z hrubého kameniva</t>
  </si>
  <si>
    <t>1805932227</t>
  </si>
  <si>
    <t>Provedení povlakové krytiny střech plochých do 10° -ostatní práce dokončení izolace násypem z hrubého kameniva Příplatek k ceně za každých dalších 10 mm</t>
  </si>
  <si>
    <t>https://podminky.urs.cz/item/CS_URS_2025_01/712391482</t>
  </si>
  <si>
    <t>((7,8+0,44+0,44)*2)*0,44*6 "délky převzaty v aplikaci Výměry z výkresů</t>
  </si>
  <si>
    <t>(5,6*2)*0,44*6 "délky převzaty v aplikaci Výměry z výkresů</t>
  </si>
  <si>
    <t>((0,88+0,15+0,15)*2)*0,15*5 "délky převzaty v aplikaci Výměry z výkresů</t>
  </si>
  <si>
    <t>(12,08*2)*0,15*5 "délky převzaty v aplikaci Výměry z výkresů</t>
  </si>
  <si>
    <t>134</t>
  </si>
  <si>
    <t>58343930</t>
  </si>
  <si>
    <t>kamenivo drcené hrubé frakce 16/32</t>
  </si>
  <si>
    <t>2084759532</t>
  </si>
  <si>
    <t>95,288*0,0165 'Přepočtené koeficientem množství</t>
  </si>
  <si>
    <t>120</t>
  </si>
  <si>
    <t>712771001</t>
  </si>
  <si>
    <t>Provedení separační nebo kluzné vrstvy z fólií vegetační střechy sklon do 5°</t>
  </si>
  <si>
    <t>882318863</t>
  </si>
  <si>
    <t>Provedení separační nebo kluzné vrstvy vegetační střechy z fólií kladených volně s přesahem, sklon střechy do 5°</t>
  </si>
  <si>
    <t>https://podminky.urs.cz/item/CS_URS_2025_01/712771001</t>
  </si>
  <si>
    <t xml:space="preserve">"Plocha střechy garáže pro separační vrstvu </t>
  </si>
  <si>
    <t>"Plocha střechy ve 2.NP rodinného domu pro filtrační vrstvu u pokojů</t>
  </si>
  <si>
    <t>121</t>
  </si>
  <si>
    <t>1531167750</t>
  </si>
  <si>
    <t>71,596*1,155 'Přepočtené koeficientem množství</t>
  </si>
  <si>
    <t>122</t>
  </si>
  <si>
    <t>712771271</t>
  </si>
  <si>
    <t>Provedení filtrační vrstvy vegetační střechy z textilií sklon do 5°</t>
  </si>
  <si>
    <t>1830257745</t>
  </si>
  <si>
    <t>Provedení filtrační vrstvy vegetační střechy z textilií kladených volně s přesahem, sklon střechy do 5°</t>
  </si>
  <si>
    <t>https://podminky.urs.cz/item/CS_URS_2025_01/712771271</t>
  </si>
  <si>
    <t xml:space="preserve">"Plocha střechy garáže pro filtrační vrstvu </t>
  </si>
  <si>
    <t>123</t>
  </si>
  <si>
    <t>2615261020</t>
  </si>
  <si>
    <t>Geotextilie netkaná FILTEK 200 šířka 2,0 m (100 m2/role)</t>
  </si>
  <si>
    <t>-429017982</t>
  </si>
  <si>
    <t>71,596*1,1 'Přepočtené koeficientem množství</t>
  </si>
  <si>
    <t>125</t>
  </si>
  <si>
    <t>712771401</t>
  </si>
  <si>
    <t>Provedení vegetační vrstvy ze substrátu tl do 100 mm vegetační střechy sklon do 5°</t>
  </si>
  <si>
    <t>-703544639</t>
  </si>
  <si>
    <t>Provedení vegetační vrstvy vegetační střechy ze substrátu, tloušťky do 100 mm, sklon střechy do 5°</t>
  </si>
  <si>
    <t>https://podminky.urs.cz/item/CS_URS_2025_01/712771401</t>
  </si>
  <si>
    <t>"Plocha střechy garáže pro substrát</t>
  </si>
  <si>
    <t>(8,8-0,5-0,5)*(6,6-0,5-0,5)</t>
  </si>
  <si>
    <t>"Plocha střechy ve 2.NP rodinného domu pro substrát u pokojů</t>
  </si>
  <si>
    <t>126</t>
  </si>
  <si>
    <t>2615261396</t>
  </si>
  <si>
    <t>Substrát střešní GREENDEK extenzivní (2 m3/big bag)</t>
  </si>
  <si>
    <t>963054295</t>
  </si>
  <si>
    <t>((8,8-0,5-0,5)*(6,6-0,5-0,5))*0,08</t>
  </si>
  <si>
    <t>279</t>
  </si>
  <si>
    <t>712771501</t>
  </si>
  <si>
    <t>Provedení suchého výsevu osiva vegetační střechy sklon do 5°</t>
  </si>
  <si>
    <t>1971368309</t>
  </si>
  <si>
    <t>Založení vegetace vegetační střechy suchým výsevem osiva, sklon střechy do 5°</t>
  </si>
  <si>
    <t>https://podminky.urs.cz/item/CS_URS_2025_01/712771501</t>
  </si>
  <si>
    <t>"Plocha střechy ve 2.NP rodinného domu u pokojů</t>
  </si>
  <si>
    <t>280</t>
  </si>
  <si>
    <t>00572510</t>
  </si>
  <si>
    <t>osivo pro vegetační střechy směs bylin a tráv</t>
  </si>
  <si>
    <t>1485045961</t>
  </si>
  <si>
    <t>139</t>
  </si>
  <si>
    <t>712771611</t>
  </si>
  <si>
    <t>Osazení ochranné kačírkové lišty přitížením konstrukcí</t>
  </si>
  <si>
    <t>138850089</t>
  </si>
  <si>
    <t>Provedení ochranných pásů vegetační střechy osazení ochranné kačírkové lišty přitížením konstrukcí</t>
  </si>
  <si>
    <t>https://podminky.urs.cz/item/CS_URS_2025_01/712771611</t>
  </si>
  <si>
    <t>"Obvod pro kačírkové lišty ve střeše RD ve 2.NP u pokojů</t>
  </si>
  <si>
    <t>(7,8+5,6)*2 "změřeno v aplikaci Výměry</t>
  </si>
  <si>
    <t>"Obvod pro kačírkové lišty ve střeše garáže</t>
  </si>
  <si>
    <t>(12,08+0,88)*2 "změřeno v aplikaci Výměry</t>
  </si>
  <si>
    <t>140</t>
  </si>
  <si>
    <t>69334023</t>
  </si>
  <si>
    <t>lišta kačírková Al výška 100-120mm</t>
  </si>
  <si>
    <t>-146055368</t>
  </si>
  <si>
    <t>52,72*1,02 'Přepočtené koeficientem množství</t>
  </si>
  <si>
    <t>377</t>
  </si>
  <si>
    <t>712861705</t>
  </si>
  <si>
    <t>Provedení povlakové krytiny vytažením na konstrukce fólií lepenou se svařovanými spoji</t>
  </si>
  <si>
    <t>-1450065161</t>
  </si>
  <si>
    <t>Provedení povlakové krytiny střech samostatným vytažením izolačního povlaku fólií na konstrukce převyšující úroveň střechy, přilepenou se svařovanými spoji</t>
  </si>
  <si>
    <t>https://podminky.urs.cz/item/CS_URS_2025_01/712861705</t>
  </si>
  <si>
    <t>1,2*((8,592+6,401)*2) "Atika garáže</t>
  </si>
  <si>
    <t>1,4*((12,080+11,808)*2) "Atika rodinného domu</t>
  </si>
  <si>
    <t>124</t>
  </si>
  <si>
    <t>998712102</t>
  </si>
  <si>
    <t>Přesun hmot tonážní pro krytiny povlakové v objektech v přes 6 do 12 m</t>
  </si>
  <si>
    <t>-1048306333</t>
  </si>
  <si>
    <t>Přesun hmot pro povlakové krytiny stanovený z hmotnosti přesunovaného materiálu vodorovná dopravní vzdálenost do 50 m základní v objektech výšky přes 6 do 12 m</t>
  </si>
  <si>
    <t>https://podminky.urs.cz/item/CS_URS_2025_01/998712102</t>
  </si>
  <si>
    <t>713</t>
  </si>
  <si>
    <t>Izolace tepelné</t>
  </si>
  <si>
    <t>86</t>
  </si>
  <si>
    <t>713121111</t>
  </si>
  <si>
    <t>Montáž izolace tepelné podlah volně kladenými rohožemi, pásy, dílci, deskami 1 vrstva</t>
  </si>
  <si>
    <t>723012672</t>
  </si>
  <si>
    <t>Montáž tepelné izolace podlah rohožemi, pásy, deskami, dílci, bloky (izolační materiál ve specifikaci) kladenými volně jednovrstvá</t>
  </si>
  <si>
    <t>https://podminky.urs.cz/item/CS_URS_2025_01/713121111</t>
  </si>
  <si>
    <t>"0,140 "Podlaha Šatna rodičů 2.06"</t>
  </si>
  <si>
    <t>87</t>
  </si>
  <si>
    <t>63141432</t>
  </si>
  <si>
    <t>deska tepelně izolační minerální plovoucích podlah λ=0,033-0,035 tl 30mm</t>
  </si>
  <si>
    <t>1041233379</t>
  </si>
  <si>
    <t>101,24*1,05 'Přepočtené koeficientem množství</t>
  </si>
  <si>
    <t>265</t>
  </si>
  <si>
    <t>-1047526414</t>
  </si>
  <si>
    <t>"Podlaha garáže a sklepa</t>
  </si>
  <si>
    <t>49,93+55,25</t>
  </si>
  <si>
    <t>266</t>
  </si>
  <si>
    <t>FBN.FS106030II3010</t>
  </si>
  <si>
    <t>FIBRANxps ETICS GF-I 60 mm, λ = 0,033 W/m2K</t>
  </si>
  <si>
    <t>-604941737</t>
  </si>
  <si>
    <t>12,622*1,05 'Přepočtené koeficientem množství</t>
  </si>
  <si>
    <t>84</t>
  </si>
  <si>
    <t>713121121</t>
  </si>
  <si>
    <t>Montáž izolace tepelné podlah volně kladenými rohožemi, pásy, dílci, deskami 2 vrstvy</t>
  </si>
  <si>
    <t>-1820039782</t>
  </si>
  <si>
    <t>Montáž tepelné izolace podlah rohožemi, pásy, deskami, dílci, bloky (izolační materiál ve specifikaci) kladenými volně dvouvrstvá</t>
  </si>
  <si>
    <t>https://podminky.urs.cz/item/CS_URS_2025_01/713121121</t>
  </si>
  <si>
    <t>"0,11780972450961724</t>
  </si>
  <si>
    <t>85</t>
  </si>
  <si>
    <t>28372306</t>
  </si>
  <si>
    <t>deska EPS 100 pro konstrukce s běžným zatížením λ=0,037 tl 60mm</t>
  </si>
  <si>
    <t>1664931475</t>
  </si>
  <si>
    <t>100,628*2,1 'Přepočtené koeficientem množství</t>
  </si>
  <si>
    <t>355</t>
  </si>
  <si>
    <t>713121211</t>
  </si>
  <si>
    <t>Montáž izolace tepelné podlah volně kladenými okrajovými pásky</t>
  </si>
  <si>
    <t>-709449205</t>
  </si>
  <si>
    <t>Montáž tepelné izolace podlah okrajovými pásky kladenými volně</t>
  </si>
  <si>
    <t>https://podminky.urs.cz/item/CS_URS_2025_01/713121211</t>
  </si>
  <si>
    <t>"1.PP - sklep</t>
  </si>
  <si>
    <t>(1,2+0,25+7,25)+6,5+7,25+1,1+0,25+1,2+6,5+1,35*2+0,25*2</t>
  </si>
  <si>
    <t>"1.NP - garáž - obvod převztaý z modelu projektanta</t>
  </si>
  <si>
    <t>31,93</t>
  </si>
  <si>
    <t>"1.NP - rodinný dům - obvod převztaý z modelu projektanta</t>
  </si>
  <si>
    <t>174,706-31,93</t>
  </si>
  <si>
    <t>"odečet vnitřních otvorů</t>
  </si>
  <si>
    <t>-(0,88*2+0,9*2*2+2,25*2+0,9*2)</t>
  </si>
  <si>
    <t>"připočítání ostění u otvorů</t>
  </si>
  <si>
    <t>0,15*2+0,15*2+0,15*2+0,25*2+0,1*2</t>
  </si>
  <si>
    <t>"2.NP - rodinný dům - obvod převztaý z modelu projektanta</t>
  </si>
  <si>
    <t>148,16-11,36</t>
  </si>
  <si>
    <t>-(1*2*3+0,9*2*3+1*2+0,8*2)</t>
  </si>
  <si>
    <t>0,25*2*3+0,15*2*5</t>
  </si>
  <si>
    <t>356</t>
  </si>
  <si>
    <t>ISV.8592248041577</t>
  </si>
  <si>
    <t>Isover N/PP 100mm,  λD = 0,036 (W·m-1·K-1), 15x1000x100mm, podlahové pásky sloužící jako předěl akustického mostu ve spojení stěny s podlahou.  (balení/20ks)</t>
  </si>
  <si>
    <t>543900896</t>
  </si>
  <si>
    <t>324,146*1,05 'Přepočtené koeficientem množství</t>
  </si>
  <si>
    <t>230</t>
  </si>
  <si>
    <t>713131141</t>
  </si>
  <si>
    <t>Montáž izolace tepelné stěn lepením celoplošně rohoží, pásů, dílců, desek</t>
  </si>
  <si>
    <t>1633134342</t>
  </si>
  <si>
    <t>Montáž tepelné izolace stěn rohožemi, pásy, deskami, dílci, bloky (izolační materiál ve specifikaci) lepením celoplošně bez mechanického kotvení</t>
  </si>
  <si>
    <t>https://podminky.urs.cz/item/CS_URS_2025_01/713131141</t>
  </si>
  <si>
    <t xml:space="preserve">"1.PP </t>
  </si>
  <si>
    <t>(0,1+0,25+1,2+0,25+7,25+0,25+0,1)*3,23</t>
  </si>
  <si>
    <t>(0,25+6,5+0,25)*2*3,23</t>
  </si>
  <si>
    <t>231</t>
  </si>
  <si>
    <t>URA.70</t>
  </si>
  <si>
    <t>deska z extrudovaného polystyrénu URSA XPS N-V-L - 1250 x 600 x 100 mm</t>
  </si>
  <si>
    <t>-1363278044</t>
  </si>
  <si>
    <t>75,582*1,05 'Přepočtené koeficientem množství</t>
  </si>
  <si>
    <t>234</t>
  </si>
  <si>
    <t>-1596546263</t>
  </si>
  <si>
    <t>"Izolace tl. 260 mm</t>
  </si>
  <si>
    <t>9,9*3,68</t>
  </si>
  <si>
    <t>2,27*1,055+2*1,38+(0,25+0,26+0,26)*1,38</t>
  </si>
  <si>
    <t>13,23*1,055</t>
  </si>
  <si>
    <t>(3,5+0,26)*1,68</t>
  </si>
  <si>
    <t>5,5*1,43</t>
  </si>
  <si>
    <t>(8,76+0,26)*0,805</t>
  </si>
  <si>
    <t>(0,275-0,26)*0,805</t>
  </si>
  <si>
    <t>(2*PI*1,25)/4*1,43</t>
  </si>
  <si>
    <t>(0,25+1,935+0,8+1,23-0,725+0,26)*1,43</t>
  </si>
  <si>
    <t>0,325*1,43</t>
  </si>
  <si>
    <t>235</t>
  </si>
  <si>
    <t>28376423</t>
  </si>
  <si>
    <t>deska XPS hrana polodrážková a hladký povrch 300kPA λ=0,035 tl 120mm</t>
  </si>
  <si>
    <t>461034428</t>
  </si>
  <si>
    <t>86,698*0,46153 'Přepočtené koeficientem množství</t>
  </si>
  <si>
    <t>236</t>
  </si>
  <si>
    <t>28376424</t>
  </si>
  <si>
    <t>deska XPS hrana polodrážková a hladký povrch 300kPA λ=0,035 tl 140mm</t>
  </si>
  <si>
    <t>-1651510801</t>
  </si>
  <si>
    <t>86,698*0,53846 'Přepočtené koeficientem množství</t>
  </si>
  <si>
    <t>237</t>
  </si>
  <si>
    <t>-1095197101</t>
  </si>
  <si>
    <t>"tloušťka 300 mm</t>
  </si>
  <si>
    <t>"změřeno z modelu projektanta</t>
  </si>
  <si>
    <t>2,76*0,325</t>
  </si>
  <si>
    <t>2,532*0,625</t>
  </si>
  <si>
    <t>3,058*0,625</t>
  </si>
  <si>
    <t>6,573*0,625</t>
  </si>
  <si>
    <t>238</t>
  </si>
  <si>
    <t>-1195332643</t>
  </si>
  <si>
    <t>8,499*0,4 'Přepočtené koeficientem množství</t>
  </si>
  <si>
    <t>239</t>
  </si>
  <si>
    <t>1447765466</t>
  </si>
  <si>
    <t>8,499*0,53333 'Přepočtené koeficientem množství</t>
  </si>
  <si>
    <t>240</t>
  </si>
  <si>
    <t>28376416</t>
  </si>
  <si>
    <t>deska XPS hrana polodrážková a hladký povrch 300kPA λ=0,035 tl 40mm</t>
  </si>
  <si>
    <t>-818696186</t>
  </si>
  <si>
    <t>8,499*0,13333 'Přepočtené koeficientem množství</t>
  </si>
  <si>
    <t>232</t>
  </si>
  <si>
    <t>713131151</t>
  </si>
  <si>
    <t>Montáž izolace tepelné stěn volně vloženými rohožemi, pásy, dílci, deskami 1 vrstva</t>
  </si>
  <si>
    <t>-2006733750</t>
  </si>
  <si>
    <t>Montáž tepelné izolace stěn rohožemi, pásy, deskami, dílci, bloky (izolační materiál ve specifikaci) vložením jednovrstvě</t>
  </si>
  <si>
    <t>https://podminky.urs.cz/item/CS_URS_2025_01/713131151</t>
  </si>
  <si>
    <t>"Tepelná izolace mezi základovými pasy garáže a rodinným domem</t>
  </si>
  <si>
    <t>9,9*0,75</t>
  </si>
  <si>
    <t>233</t>
  </si>
  <si>
    <t>AST.ZAUSTRO30SF060</t>
  </si>
  <si>
    <t>Tepelněizolační desky Austrotherm XPS TOP 30 SF, 1250x600x60 mm, λD = 0,033 W/m.K</t>
  </si>
  <si>
    <t>-1914878745</t>
  </si>
  <si>
    <t>0,045*1,05 'Přepočtené koeficientem množství</t>
  </si>
  <si>
    <t>256</t>
  </si>
  <si>
    <t>-2087309399</t>
  </si>
  <si>
    <t>3*0,2</t>
  </si>
  <si>
    <t>9*0,2+(0,25+1+0,49+2,25+0,27)*0,2</t>
  </si>
  <si>
    <t>257</t>
  </si>
  <si>
    <t>28376441</t>
  </si>
  <si>
    <t>deska XPS hrana rovná a strukturovaný povrch 300kPA λ=0,035 tl 60mm</t>
  </si>
  <si>
    <t>-1069551537</t>
  </si>
  <si>
    <t>3,252*1,05 'Přepočtené koeficientem množství</t>
  </si>
  <si>
    <t>155</t>
  </si>
  <si>
    <t>713131241</t>
  </si>
  <si>
    <t>Montáž izolace tepelné stěn lepením celoplošně v kombinaci s mechanickým kotvením rohoží, pásů, dílců, desek tl do 100mm</t>
  </si>
  <si>
    <t>377795245</t>
  </si>
  <si>
    <t>Montáž tepelné izolace stěn rohožemi, pásy, deskami, dílci, bloky (izolační materiál ve specifikaci) lepením celoplošně s mechanickým kotvením, tloušťky izolace do 100 mm</t>
  </si>
  <si>
    <t>https://podminky.urs.cz/item/CS_URS_2025_01/713131241</t>
  </si>
  <si>
    <t>8,8*2*0,75</t>
  </si>
  <si>
    <t>(6,6-0,1)*2*0,75</t>
  </si>
  <si>
    <t>"Horní povrch atiky garáže (spádová vrstva z TI)</t>
  </si>
  <si>
    <t>0,2*(0,2+8,8+0,2)*2</t>
  </si>
  <si>
    <t>0,2*6,6*2</t>
  </si>
  <si>
    <t>"Horní povrch atiky rodinného domu (spádová vrstva z TI)</t>
  </si>
  <si>
    <t>0,2*(0,2+12,1+0,2)*2</t>
  </si>
  <si>
    <t>0,2*13,11*2</t>
  </si>
  <si>
    <t>156</t>
  </si>
  <si>
    <t>28375945</t>
  </si>
  <si>
    <t>deska EPS 100 fasádní λ=0,037 tl 50mm</t>
  </si>
  <si>
    <t>1381423061</t>
  </si>
  <si>
    <t>39,514*1,05 'Přepočtené koeficientem množství</t>
  </si>
  <si>
    <t>222</t>
  </si>
  <si>
    <t>798342050</t>
  </si>
  <si>
    <t>"severní fasáda + jižní fasáda</t>
  </si>
  <si>
    <t>(0,25+6,5+0,25+0,105)*3,95*2</t>
  </si>
  <si>
    <t>-(5*(2,55+0,25)) "garážová vrata</t>
  </si>
  <si>
    <t>0,355*2,55*2 "ostění garážových vrat</t>
  </si>
  <si>
    <t>5*0,355 "nadpraží garážových vrat</t>
  </si>
  <si>
    <t>-(((1,1-0,035*2)*(2,2-1,05))+((1,2-0,035*2)*2,25)) "dveře na jižní straně</t>
  </si>
  <si>
    <t>"západní fasáda</t>
  </si>
  <si>
    <t>(0,25+8,7+0,25)*3,95</t>
  </si>
  <si>
    <t>-((2,5-0,035*2)*(1,05-0,035)) "okno</t>
  </si>
  <si>
    <t>223</t>
  </si>
  <si>
    <t>28375950</t>
  </si>
  <si>
    <t>deska EPS 100 fasádní λ=0,037 tl 100mm</t>
  </si>
  <si>
    <t>-1343415166</t>
  </si>
  <si>
    <t>75,863*1,05 'Přepočtené koeficientem množství</t>
  </si>
  <si>
    <t>151</t>
  </si>
  <si>
    <t>713131242</t>
  </si>
  <si>
    <t>Montáž izolace tepelné stěn lepením celoplošně v kombinaci s mechanickým kotvením rohoží, pásů, dílců, desek tl přes 100 do 140 mm</t>
  </si>
  <si>
    <t>-2077981767</t>
  </si>
  <si>
    <t>Montáž tepelné izolace stěn rohožemi, pásy, deskami, dílci, bloky (izolační materiál ve specifikaci) lepením celoplošně s mechanickým kotvením, tloušťky izolace přes 100 do 140 mm</t>
  </si>
  <si>
    <t>https://podminky.urs.cz/item/CS_URS_2025_01/713131242</t>
  </si>
  <si>
    <t>12,1*2*0,75</t>
  </si>
  <si>
    <t>(13,1-0,11-0,11)*2*0,75</t>
  </si>
  <si>
    <t>152</t>
  </si>
  <si>
    <t>28375832</t>
  </si>
  <si>
    <t>deska EPS grafitová fasádní λ=0,032 tl 110mm</t>
  </si>
  <si>
    <t>1189173838</t>
  </si>
  <si>
    <t>19,32*1,05 'Přepočtené koeficientem množství</t>
  </si>
  <si>
    <t>224</t>
  </si>
  <si>
    <t>713131245</t>
  </si>
  <si>
    <t>Montáž izolace tepelné stěn lepením celoplošně v kombinaci s mechanickým kotvením rohoží, pásů, dílců, desek tl přes 240 mm</t>
  </si>
  <si>
    <t>-1315064010</t>
  </si>
  <si>
    <t>Montáž tepelné izolace stěn rohožemi, pásy, deskami, dílci, bloky (izolační materiál ve specifikaci) lepením celoplošně s mechanickým kotvením, tloušťky izolace přes 240 mm</t>
  </si>
  <si>
    <t>https://podminky.urs.cz/item/CS_URS_2025_01/713131245</t>
  </si>
  <si>
    <t>(0,25+8,7+0,25+1,065)*3,515 "stěna RD-Garáž</t>
  </si>
  <si>
    <t>(0,25+2,21+0,25+0,78)*2,26"stěna severní</t>
  </si>
  <si>
    <t>(PI*1,51*1,51)/4*2,26 "zaoblená stěna u vstupu</t>
  </si>
  <si>
    <t>0,25*2,26 "izolace u vstupních dveří</t>
  </si>
  <si>
    <t>(0,305+0,25+4,75+0,25+3,5+0,25+0,345)*2,26 "východní stěna</t>
  </si>
  <si>
    <t>(0,84-0,3)*3,54 "ukončení stěny u terasy</t>
  </si>
  <si>
    <t>2*2,72 "stěna u terasy</t>
  </si>
  <si>
    <t>14,13*1,291</t>
  </si>
  <si>
    <t>14,13*1,271</t>
  </si>
  <si>
    <t>0,86*(1,291+1,909+1,271)</t>
  </si>
  <si>
    <t>"Střecha ve 2.NP u pokojů - atikové izolace</t>
  </si>
  <si>
    <t>(1,05+0,7)*2*0,5</t>
  </si>
  <si>
    <t>(13-0,26-0,26)*0,5</t>
  </si>
  <si>
    <t>225</t>
  </si>
  <si>
    <t>-651092825</t>
  </si>
  <si>
    <t>125,777*1,05 'Přepočtené koeficientem množství</t>
  </si>
  <si>
    <t>226</t>
  </si>
  <si>
    <t>-1072671323</t>
  </si>
  <si>
    <t>"1.NP stěna u garáže do zahrady</t>
  </si>
  <si>
    <t>(2,385+0,115)*3,54</t>
  </si>
  <si>
    <t>(0,115+0,2+8,8+0,2+0,15)*(0,075+1,875+0,25+0,18+0,75+0,091) "stěna RD nad garáží</t>
  </si>
  <si>
    <t>(10,805-9,430-0,7)*4,26 "stěna RD u garáže</t>
  </si>
  <si>
    <t>2*1,245</t>
  </si>
  <si>
    <t>-((1,25-0,035*2)*(1,875-0,035))</t>
  </si>
  <si>
    <t>-((1,5+0,305-0,035)*(1,875-0,035))</t>
  </si>
  <si>
    <t>(7,05+6,565+0,305-0,015)*4,26</t>
  </si>
  <si>
    <t>-((1,75-0,035*2)*(0,75-0,035))</t>
  </si>
  <si>
    <t>-((3,75-0,035*2)*(0,75-0,035))</t>
  </si>
  <si>
    <t>(2+0,25+4,75+0,25+5+0,25)*4,26</t>
  </si>
  <si>
    <t>-((2,5-0,035*2)*(1,875-0,035))</t>
  </si>
  <si>
    <t>-((1-0,035*2)*(1,875-0,035))</t>
  </si>
  <si>
    <t>227</t>
  </si>
  <si>
    <t>ISV.8591057303005</t>
  </si>
  <si>
    <t>Isover EPS GreyWall Plus 300mm, λD = 0,031 (W·m-1·K-1),1000x500x300mm, fasádní desky s grafitem pro kontaktní zateplovací systémy ETICS s maximálním izolačním účinkem.</t>
  </si>
  <si>
    <t>-378233313</t>
  </si>
  <si>
    <t>141,746*1,05 'Přepočtené koeficientem množství</t>
  </si>
  <si>
    <t>228</t>
  </si>
  <si>
    <t>2138099454</t>
  </si>
  <si>
    <t>"1.NP "výšky převzaty z aplikace Výměry (délka x výška)</t>
  </si>
  <si>
    <t>(2,5-0,26+0,035)*2,37</t>
  </si>
  <si>
    <t>(2,5+0,25+0,035-0,25)*2,37</t>
  </si>
  <si>
    <t>(0,035+0,49+1+4,75+0,25)*2,37</t>
  </si>
  <si>
    <t>-((1-0,035*2)*(0,75-0,035)) "odečet okna ON05</t>
  </si>
  <si>
    <t>(1,835*0,035*2)*1,875</t>
  </si>
  <si>
    <t>(0,85+0,035*2)*1,875</t>
  </si>
  <si>
    <t>(1,625-0,3+0,035)*1,875</t>
  </si>
  <si>
    <t>229</t>
  </si>
  <si>
    <t>ISV.8592248036504</t>
  </si>
  <si>
    <t>Isover TF PROFI 300mm, λD = 0,035 (W·m-1·K-1),1000x600x300mm(pro izolaci ostění), pevnost v tahu TR 10kPa, fasádní minerální izolace s podélným vláknem.</t>
  </si>
  <si>
    <t>127526902</t>
  </si>
  <si>
    <t>30,715*1,05 'Přepočtené koeficientem množství</t>
  </si>
  <si>
    <t>110</t>
  </si>
  <si>
    <t>713141136</t>
  </si>
  <si>
    <t>Montáž izolace tepelné střech plochých lepené za studena nízkoexpanzní (PUR) pěnou 1 vrstva rohoží, pásů, dílců, desek</t>
  </si>
  <si>
    <t>85038177</t>
  </si>
  <si>
    <t>Montáž tepelné izolace střech plochých rohožemi, pásy, deskami, dílci, bloky (izolační materiál ve specifikaci) přilepenými za studena jednovrstvá nízkoexpanzní (PUR) pěnou</t>
  </si>
  <si>
    <t>https://podminky.urs.cz/item/CS_URS_2025_01/713141136</t>
  </si>
  <si>
    <t>"Plocha střechy garáže pro tepelnou izolaci</t>
  </si>
  <si>
    <t>"Plocha střechy ve 2.NP rodinného domu pro tepelnou izolaci u pokojů</t>
  </si>
  <si>
    <t>111</t>
  </si>
  <si>
    <t>ISV.8591057519574</t>
  </si>
  <si>
    <t>Isover EPS 150 - 100mm, λD = 0,035 (W·m-1·K-1),1000x500x100mm, stabilizované desky pro tepelné izolace konstrukcí s vysokými požadavky na zatížení.Trvalá zatížitelnost v tlaku max. 3000kg/m2 při def. &lt; 2%.</t>
  </si>
  <si>
    <t>766188671</t>
  </si>
  <si>
    <t>71,596*1,05 'Přepočtené koeficientem množství</t>
  </si>
  <si>
    <t>114</t>
  </si>
  <si>
    <t>-240798708</t>
  </si>
  <si>
    <t>115</t>
  </si>
  <si>
    <t>1415202300</t>
  </si>
  <si>
    <t>Tepelná izolace Dekperimeter SD 150 80 mm (4,5 m2/bal.)</t>
  </si>
  <si>
    <t>-415061750</t>
  </si>
  <si>
    <t>112</t>
  </si>
  <si>
    <t>713141138</t>
  </si>
  <si>
    <t>Montáž izolace tepelné střech plochých lepené za studena nízkoexpanzní (PUR) pěnou 2 vrstvy rohoží, pásů, dílců, desek</t>
  </si>
  <si>
    <t>1727474914</t>
  </si>
  <si>
    <t>Montáž tepelné izolace střech plochých rohožemi, pásy, deskami, dílci, bloky (izolační materiál ve specifikaci) přilepenými za studena dvouvrstvá nízkoexpanzní (PUR) pěnou</t>
  </si>
  <si>
    <t>https://podminky.urs.cz/item/CS_URS_2025_01/713141138</t>
  </si>
  <si>
    <t>"Plocha střechy rodinného domu pro tepelnou izolaci</t>
  </si>
  <si>
    <t>113</t>
  </si>
  <si>
    <t>-599069334</t>
  </si>
  <si>
    <t>153,014*2,1 'Přepočtené koeficientem množství</t>
  </si>
  <si>
    <t>135</t>
  </si>
  <si>
    <t>713141212</t>
  </si>
  <si>
    <t>Montáž izolace tepelné střech plochých lepené nízkoexpanzní (PUR) pěnou atikový klín</t>
  </si>
  <si>
    <t>-538408775</t>
  </si>
  <si>
    <t>Montáž tepelné izolace střech plochých atikovými klíny přilepenými za studena nízkoexpanzní (PUR) pěnou</t>
  </si>
  <si>
    <t>https://podminky.urs.cz/item/CS_URS_2025_01/713141212</t>
  </si>
  <si>
    <t>"Obvod střechy garáže</t>
  </si>
  <si>
    <t>(8,8+6,6)*2</t>
  </si>
  <si>
    <t>"Obvod střechy rodinného domu</t>
  </si>
  <si>
    <t>(12,1+13,1)*2</t>
  </si>
  <si>
    <t>"Obvod střechy  rodinného domu ve 2.NP u pokojů</t>
  </si>
  <si>
    <t>(13+(1,05+0,7))*2</t>
  </si>
  <si>
    <t>136</t>
  </si>
  <si>
    <t>63152005</t>
  </si>
  <si>
    <t>klín atikový přechodný minerální plochých střech tl 50x50mm</t>
  </si>
  <si>
    <t>-178409499</t>
  </si>
  <si>
    <t>110,7*1,05 'Přepočtené koeficientem množství</t>
  </si>
  <si>
    <t>108</t>
  </si>
  <si>
    <t>713141336</t>
  </si>
  <si>
    <t>Montáž izolace tepelné střech plochých lepené za studena nízkoexpanzní (PUR) pěnou, spádová vrstva</t>
  </si>
  <si>
    <t>1271341555</t>
  </si>
  <si>
    <t>Montáž tepelné izolace střech plochých spádovými klíny v ploše přilepenými za studena nízkoexpanzní (PUR) pěnou</t>
  </si>
  <si>
    <t>https://podminky.urs.cz/item/CS_URS_2025_01/713141336</t>
  </si>
  <si>
    <t>109</t>
  </si>
  <si>
    <t>28376142</t>
  </si>
  <si>
    <t>klín izolační spád do 5% EPS 150</t>
  </si>
  <si>
    <t>-1746713335</t>
  </si>
  <si>
    <t>"Výkaz výměr z modelu projektanta</t>
  </si>
  <si>
    <t xml:space="preserve">"Objem spádových klínů na střeše garáže </t>
  </si>
  <si>
    <t>11,221</t>
  </si>
  <si>
    <t>"Objem spádových klínů na střeše rodinného domu vč. střechy u pokojů ve 2.NP</t>
  </si>
  <si>
    <t>43,128</t>
  </si>
  <si>
    <t>97</t>
  </si>
  <si>
    <t>998713102</t>
  </si>
  <si>
    <t>Přesun hmot tonážní pro izolace tepelné v objektech v přes 6 do 12 m</t>
  </si>
  <si>
    <t>-321324583</t>
  </si>
  <si>
    <t>Přesun hmot pro izolace tepelné stanovený z hmotnosti přesunovaného materiálu vodorovná dopravní vzdálenost do 50 m s užitím mechanizace v objektech výšky přes 6 m do 12 m</t>
  </si>
  <si>
    <t>https://podminky.urs.cz/item/CS_URS_2025_01/998713102</t>
  </si>
  <si>
    <t>736</t>
  </si>
  <si>
    <t>Ústřední vytápění - plošné vytápění a chlazení</t>
  </si>
  <si>
    <t>88</t>
  </si>
  <si>
    <t>736110262</t>
  </si>
  <si>
    <t>Podlahové vytápění - systémová deska s kombinovanou tepelnou a kročejovou izolací celkové výšky 50 až 53 mm</t>
  </si>
  <si>
    <t>-1635244483</t>
  </si>
  <si>
    <t>Trubkové teplovodní podlahové vytápění systémová deska s tepelnou izolací, výšky 50 až 53 mm</t>
  </si>
  <si>
    <t>https://podminky.urs.cz/item/CS_URS_2025_01/736110262</t>
  </si>
  <si>
    <t>"1,510 "Podlaha Koupelna - sprchový kout 2.08"</t>
  </si>
  <si>
    <t>751</t>
  </si>
  <si>
    <t>Vzduchotechnika</t>
  </si>
  <si>
    <t>388</t>
  </si>
  <si>
    <t>751122012</t>
  </si>
  <si>
    <t>Montáž ventilátoru radiálního nízkotlakého nástěnného základního D přes 100 do 200 mm</t>
  </si>
  <si>
    <t>1781545393</t>
  </si>
  <si>
    <t>Montáž ventilátoru radiálního nízkotlakého nástěnného základního, průměru přes 100 do 200 mm</t>
  </si>
  <si>
    <t>https://podminky.urs.cz/item/CS_URS_2025_01/751122012</t>
  </si>
  <si>
    <t>389</t>
  </si>
  <si>
    <t>42914581</t>
  </si>
  <si>
    <t>ventilátor radiální střešní dvouotáčkový pro odvod/přívod úsporný ocelový IP44 výkon 40-45W připojení D 150mm</t>
  </si>
  <si>
    <t>-190643835</t>
  </si>
  <si>
    <t>762</t>
  </si>
  <si>
    <t>Konstrukce tesařské</t>
  </si>
  <si>
    <t>350</t>
  </si>
  <si>
    <t>762361312</t>
  </si>
  <si>
    <t>Konstrukční a vyrovnávací vrstva pod klempířské prvky (atiky) z desek dřevoštěpkových tl 22 mm</t>
  </si>
  <si>
    <t>1739093300</t>
  </si>
  <si>
    <t>Konstrukční vrstva pod klempířské prvky pro oplechování horních ploch zdí a nadezdívek (atik) z desek dřevoštěpkových šroubovaných do podkladu, tloušťky desky 22 mm</t>
  </si>
  <si>
    <t>https://podminky.urs.cz/item/CS_URS_2025_01/762361312</t>
  </si>
  <si>
    <t>"Atika 1.NP garáž</t>
  </si>
  <si>
    <t>0,375*(0,115+0,2+6,6)*2</t>
  </si>
  <si>
    <t>0,375*8,8</t>
  </si>
  <si>
    <t>0,32*(0,115+0,2+8,8+0,2+0,115)</t>
  </si>
  <si>
    <t>763</t>
  </si>
  <si>
    <t>Konstrukce suché výstavby</t>
  </si>
  <si>
    <t>393</t>
  </si>
  <si>
    <t>763111712</t>
  </si>
  <si>
    <t>SDK příčka kluzné napojení ke stropu</t>
  </si>
  <si>
    <t>918420879</t>
  </si>
  <si>
    <t>Příčka ze sádrokartonových desek ostatní konstrukce a práce na příčkách ze sádrokartonových desek kluzné napojení příčky ke stropu</t>
  </si>
  <si>
    <t>https://podminky.urs.cz/item/CS_URS_2025_01/763111712</t>
  </si>
  <si>
    <t>396</t>
  </si>
  <si>
    <t>763111717</t>
  </si>
  <si>
    <t>SDK příčka základní penetrační nátěr (oboustranně)</t>
  </si>
  <si>
    <t>831273384</t>
  </si>
  <si>
    <t>Příčka ze sádrokartonových desek ostatní konstrukce a práce na příčkách ze sádrokartonových desek základní penetrační nátěr (oboustranný)</t>
  </si>
  <si>
    <t>https://podminky.urs.cz/item/CS_URS_2025_01/763111717</t>
  </si>
  <si>
    <t>"Příčka v koupelně 1.NP</t>
  </si>
  <si>
    <t>2,8*1</t>
  </si>
  <si>
    <t>395</t>
  </si>
  <si>
    <t>763111718</t>
  </si>
  <si>
    <t>SDK příčka úprava styku příčky a podhledu separační páskou a akrylátem (oboustranně)</t>
  </si>
  <si>
    <t>1943916534</t>
  </si>
  <si>
    <t>Příčka ze sádrokartonových desek ostatní konstrukce a práce na příčkách ze sádrokartonových desek úprava styku příčky a podhledu (oboustranně) separační páskou s akrylátem</t>
  </si>
  <si>
    <t>https://podminky.urs.cz/item/CS_URS_2025_01/763111718</t>
  </si>
  <si>
    <t>394</t>
  </si>
  <si>
    <t>763111772</t>
  </si>
  <si>
    <t>Příplatek k SDK příčce za rovinnost kvality Q4</t>
  </si>
  <si>
    <t>-1240336038</t>
  </si>
  <si>
    <t>Příčka ze sádrokartonových desek Příplatek k cenám za rovinnost celoplošné tmelení kvality Q4</t>
  </si>
  <si>
    <t>https://podminky.urs.cz/item/CS_URS_2025_01/763111772</t>
  </si>
  <si>
    <t>392</t>
  </si>
  <si>
    <t>763113341</t>
  </si>
  <si>
    <t>SDK příčka instalační tl 155 - 650 mm zdvojený profil CW+UW 50 desky 2xH2 12,5 s izolací EI 60 Rw do 54 dB</t>
  </si>
  <si>
    <t>1064824058</t>
  </si>
  <si>
    <t>Příčka instalační ze sádrokartonových desek s nosnou konstrukcí ze zdvojených ocelových profilů UW, CW s mezerou, CW profily navzájem spojeny páskem sádry dvojitě opláštěná deskami impregnovanými H2 tl. 2 x 12,5 mm s izolací, EI 60, Rw do 54 dB, příčka tl. 155 - 650 mm, profil 50</t>
  </si>
  <si>
    <t>https://podminky.urs.cz/item/CS_URS_2025_01/763113341</t>
  </si>
  <si>
    <t>1*2,8</t>
  </si>
  <si>
    <t>141</t>
  </si>
  <si>
    <t>763131411.RGS</t>
  </si>
  <si>
    <t>SDK podhled PK 21 desky 1x RB (A) 12,5 bez izolace dvouvrstvá spodní kce profil CD+UD</t>
  </si>
  <si>
    <t>1141847175</t>
  </si>
  <si>
    <t>"Převzato z tabulek mísností z výkresů</t>
  </si>
  <si>
    <t>11,18" zádveří se šatnou</t>
  </si>
  <si>
    <t>13,98 "chodba</t>
  </si>
  <si>
    <t>12,42 "pracovna</t>
  </si>
  <si>
    <t>27,01 "obývací pokoj</t>
  </si>
  <si>
    <t>26,91 "kuchyně s jídelnou</t>
  </si>
  <si>
    <t>7 "sklad potravit</t>
  </si>
  <si>
    <t>7,64 "schodiště</t>
  </si>
  <si>
    <t>10,98 "chodba</t>
  </si>
  <si>
    <t>16,72 "pokoj</t>
  </si>
  <si>
    <t>18,42 "pokoj</t>
  </si>
  <si>
    <t>24,15 "oožnice rodičů</t>
  </si>
  <si>
    <t>13,92 "šatna rodičů</t>
  </si>
  <si>
    <t>5,22 "prádelna</t>
  </si>
  <si>
    <t>142</t>
  </si>
  <si>
    <t>763131452.KNF</t>
  </si>
  <si>
    <t>SDK podhled D112 deska 1x GREEN (H2) 12,5 TI 100 mm 30 kg/m3 dvouvrstvá spodní kce profil CD+UD</t>
  </si>
  <si>
    <t>-445347117</t>
  </si>
  <si>
    <t>3,92 "WC se sprchou</t>
  </si>
  <si>
    <t>5,81 "koupelna rodičů</t>
  </si>
  <si>
    <t>11,48 "koupelna</t>
  </si>
  <si>
    <t>1,53 "WC</t>
  </si>
  <si>
    <t>362</t>
  </si>
  <si>
    <t>763131714</t>
  </si>
  <si>
    <t>SDK podhled základní penetrační nátěr</t>
  </si>
  <si>
    <t>-451117216</t>
  </si>
  <si>
    <t>Podhled ze sádrokartonových desek ostatní práce a konstrukce na podhledech ze sádrokartonových desek základní penetrační nátěr</t>
  </si>
  <si>
    <t>https://podminky.urs.cz/item/CS_URS_2025_01/763131714</t>
  </si>
  <si>
    <t>195,55</t>
  </si>
  <si>
    <t>22,74</t>
  </si>
  <si>
    <t>365</t>
  </si>
  <si>
    <t>763131772</t>
  </si>
  <si>
    <t>Příplatek k SDK podhledu za rovinnost kvality Q4</t>
  </si>
  <si>
    <t>1854587654</t>
  </si>
  <si>
    <t>Podhled ze sádrokartonových desek Příplatek k cenám za rovinnost kvality celoplošné tmelení kvality Q4</t>
  </si>
  <si>
    <t>https://podminky.urs.cz/item/CS_URS_2025_01/763131772</t>
  </si>
  <si>
    <t>218,29</t>
  </si>
  <si>
    <t>764</t>
  </si>
  <si>
    <t>Konstrukce klempířské</t>
  </si>
  <si>
    <t>243</t>
  </si>
  <si>
    <t>764204105</t>
  </si>
  <si>
    <t>Montáž oplechování horních ploch a atik bez rohů rš do 400 mm</t>
  </si>
  <si>
    <t>1610836497</t>
  </si>
  <si>
    <t>Montáž oplechování horních ploch zdí a nadezdívek (atik) rozvinuté šířky do 400 mm</t>
  </si>
  <si>
    <t>https://podminky.urs.cz/item/CS_URS_2025_01/764204105</t>
  </si>
  <si>
    <t>"Střecha garáže u RD</t>
  </si>
  <si>
    <t>9,55</t>
  </si>
  <si>
    <t>244</t>
  </si>
  <si>
    <t>13814183</t>
  </si>
  <si>
    <t>plech hladký Pz jakost EN 10143 tl 0,55mm tabule</t>
  </si>
  <si>
    <t>-1033020058</t>
  </si>
  <si>
    <t>9,55*0,005 'Přepočtené koeficientem množství</t>
  </si>
  <si>
    <t>241</t>
  </si>
  <si>
    <t>764204109</t>
  </si>
  <si>
    <t>Montáž oplechování horních ploch a atik bez rohů rš přes 400 do 800 mm</t>
  </si>
  <si>
    <t>-1441197901</t>
  </si>
  <si>
    <t>Montáž oplechování horních ploch zdí a nadezdívek (atik) rozvinuté šířky přes 400 do 800 mm</t>
  </si>
  <si>
    <t>https://podminky.urs.cz/item/CS_URS_2025_01/764204109</t>
  </si>
  <si>
    <t>12,808*2+13,147*2</t>
  </si>
  <si>
    <t>"Střecha rodinného domu 2.NP</t>
  </si>
  <si>
    <t>1,074+13,293</t>
  </si>
  <si>
    <t>6,407*2</t>
  </si>
  <si>
    <t>242</t>
  </si>
  <si>
    <t>747805459</t>
  </si>
  <si>
    <t>88,641*0,005 'Přepočtené koeficientem množství</t>
  </si>
  <si>
    <t>338</t>
  </si>
  <si>
    <t>764226402</t>
  </si>
  <si>
    <t>Oplechování parapetů rovných mechanicky kotvené z Al plechu rš 200 mm</t>
  </si>
  <si>
    <t>190337993</t>
  </si>
  <si>
    <t>Oplechování parapetů z hliníkového plechu rovných mechanicky kotvené, bez rohů rš 200 mm</t>
  </si>
  <si>
    <t>https://podminky.urs.cz/item/CS_URS_2025_01/764226402</t>
  </si>
  <si>
    <t>2,5</t>
  </si>
  <si>
    <t>274</t>
  </si>
  <si>
    <t>764226405</t>
  </si>
  <si>
    <t>Oplechování parapetů rovných mechanicky kotvené z Al plechu rš 400 mm</t>
  </si>
  <si>
    <t>-2020229987</t>
  </si>
  <si>
    <t>Oplechování parapetů z hliníkového plechu rovných mechanicky kotvené, bez rohů rš 400 mm</t>
  </si>
  <si>
    <t>https://podminky.urs.cz/item/CS_URS_2025_01/764226405</t>
  </si>
  <si>
    <t>"Rodinný dům + garáž</t>
  </si>
  <si>
    <t>3,63+1,63+1,13+1,52+2,97+2,9+2,9+0,88</t>
  </si>
  <si>
    <t>278</t>
  </si>
  <si>
    <t>764226443</t>
  </si>
  <si>
    <t>Oplechování parapetů rovných celoplošně lepené z Al plechu rš 250 mm</t>
  </si>
  <si>
    <t>1854188980</t>
  </si>
  <si>
    <t>Oplechování parapetů z hliníkového plechu rovných celoplošně lepené, bez rohů rš 250 mm</t>
  </si>
  <si>
    <t>https://podminky.urs.cz/item/CS_URS_2025_01/764226443</t>
  </si>
  <si>
    <t>2,38</t>
  </si>
  <si>
    <t>276</t>
  </si>
  <si>
    <t>764226446</t>
  </si>
  <si>
    <t>Oplechování parapetů rovných celoplošně lepené z Al plechu rš 500 mm</t>
  </si>
  <si>
    <t>-2117726325</t>
  </si>
  <si>
    <t>Oplechování parapetů z hliníkového plechu rovných celoplošně lepené, bez rohů rš 500 mm</t>
  </si>
  <si>
    <t>https://podminky.urs.cz/item/CS_URS_2025_01/764226446</t>
  </si>
  <si>
    <t>275</t>
  </si>
  <si>
    <t>764226465</t>
  </si>
  <si>
    <t>Příplatek za zvýšenou pracnost oplechování rohů parapetů rovných z Al plechu rš do 400 mm</t>
  </si>
  <si>
    <t>2002978578</t>
  </si>
  <si>
    <t>Oplechování parapetů z hliníkového plechu rovných celoplošně lepené, bez rohů Příplatek k cenám za zvýšenou pracnost při provedení rohu nebo koutu do rš 400 mm</t>
  </si>
  <si>
    <t>https://podminky.urs.cz/item/CS_URS_2025_01/764226465</t>
  </si>
  <si>
    <t>277</t>
  </si>
  <si>
    <t>764226467</t>
  </si>
  <si>
    <t>Příplatek za zvýšenou pracnost oplechování rohů parapetů rovných z Al plechu rš přes 400 mm</t>
  </si>
  <si>
    <t>2016868568</t>
  </si>
  <si>
    <t>Oplechování parapetů z hliníkového plechu rovných celoplošně lepené, bez rohů Příplatek k cenám za zvýšenou pracnost při provedení rohu nebo koutu přes rš 400 mm</t>
  </si>
  <si>
    <t>https://podminky.urs.cz/item/CS_URS_2025_01/764226467</t>
  </si>
  <si>
    <t>766</t>
  </si>
  <si>
    <t>Konstrukce truhlářské</t>
  </si>
  <si>
    <t>370</t>
  </si>
  <si>
    <t>766417411</t>
  </si>
  <si>
    <t>Montáž provětrávané fasády pl přes 5 m2 z dřevěných profilů š do 60 mm tl do 20 mm</t>
  </si>
  <si>
    <t>765424792</t>
  </si>
  <si>
    <t>Montáž provětrávané fasády z dřevěných profilů plochy přes 5 m2 šířky profilu do 60 mm, tloušťky do 20 mm</t>
  </si>
  <si>
    <t>https://podminky.urs.cz/item/CS_URS_2025_01/766417411</t>
  </si>
  <si>
    <t>"plochy převzaty z modelu projektanta</t>
  </si>
  <si>
    <t>16,03+5,59+6,95</t>
  </si>
  <si>
    <t>(0,365*(0,75-0,035)*2)+((1-0,035*2)*0,365) "ostění a nadpraží okna ON05</t>
  </si>
  <si>
    <t>(0,365*(2,55-0,035)) "jedno ostění vstupních dveří</t>
  </si>
  <si>
    <t>(0,365*(2,55-0,035)*2) "ostění okna ON12</t>
  </si>
  <si>
    <t>3,65+1,82+2,61</t>
  </si>
  <si>
    <t>(0,365*(1,875-0,035)*2)*2</t>
  </si>
  <si>
    <t>0,365*(1,875-0,035)</t>
  </si>
  <si>
    <t>"Podhled 1.NP terasa</t>
  </si>
  <si>
    <t>1,65*12,975</t>
  </si>
  <si>
    <t>376</t>
  </si>
  <si>
    <t>60516105</t>
  </si>
  <si>
    <t>řezivo borové sušené tl 30mm</t>
  </si>
  <si>
    <t>1353225598</t>
  </si>
  <si>
    <t>1,301*1,05 'Přepočtené koeficientem množství</t>
  </si>
  <si>
    <t>372</t>
  </si>
  <si>
    <t>766417511</t>
  </si>
  <si>
    <t>Montáž podkladového roštu jednoduchého pro montáž dřevěných vodorovných profilů provětrávané fasády</t>
  </si>
  <si>
    <t>1386539804</t>
  </si>
  <si>
    <t>Montáž provětrávané fasády z dřevěných profilů podkladového roštu jednoduchého pro vodorovné profily</t>
  </si>
  <si>
    <t>https://podminky.urs.cz/item/CS_URS_2025_01/766417511</t>
  </si>
  <si>
    <t>"Převzato z modelu projektanta</t>
  </si>
  <si>
    <t>6,310*6</t>
  </si>
  <si>
    <t>0,305*6</t>
  </si>
  <si>
    <t>2,225*6</t>
  </si>
  <si>
    <t>2,755*6</t>
  </si>
  <si>
    <t>1,845*4</t>
  </si>
  <si>
    <t>0,870*4</t>
  </si>
  <si>
    <t>1,330*4</t>
  </si>
  <si>
    <t>0,225*4*4</t>
  </si>
  <si>
    <t>12,99*4</t>
  </si>
  <si>
    <t>373</t>
  </si>
  <si>
    <t>60514106</t>
  </si>
  <si>
    <t>řezivo jehličnaté lať pevnostní třída S10-13 průřez 40x60mm</t>
  </si>
  <si>
    <t>1058582094</t>
  </si>
  <si>
    <t>0,346020212880335*1,05 'Přepočtené koeficientem množství</t>
  </si>
  <si>
    <t>374</t>
  </si>
  <si>
    <t>766417523</t>
  </si>
  <si>
    <t>Montáž difúzní paropropustné fólie pro dřevěnou provětrávanou fasádu s lepenými přesahy</t>
  </si>
  <si>
    <t>1299631484</t>
  </si>
  <si>
    <t>Montáž provětrávané fasády z dřevěných profilů difúzní paropropustné fólie s lepenými přesahy</t>
  </si>
  <si>
    <t>https://podminky.urs.cz/item/CS_URS_2025_01/766417523</t>
  </si>
  <si>
    <t>43,623*1,05 "přepočítáno koeficientem množství</t>
  </si>
  <si>
    <t>375</t>
  </si>
  <si>
    <t>28329038</t>
  </si>
  <si>
    <t>fólie PES difuzně propustná fasádní (spára max 20 mm, max. 20% plochy), 210 g/m2</t>
  </si>
  <si>
    <t>2080939874</t>
  </si>
  <si>
    <t>45,804*1,111 'Přepočtené koeficientem množství</t>
  </si>
  <si>
    <t>178</t>
  </si>
  <si>
    <t>766622115</t>
  </si>
  <si>
    <t>Montáž plastových oken plochy přes 1 m2 pevných v do 1,5 m s rámem do zdiva</t>
  </si>
  <si>
    <t>-1278441876</t>
  </si>
  <si>
    <t>Montáž oken plastových včetně montáže rámu plochy přes 1 m2 pevných do zdiva, výšky do 1,5 m</t>
  </si>
  <si>
    <t>https://podminky.urs.cz/item/CS_URS_2025_01/766622115</t>
  </si>
  <si>
    <t>1,75*0,75 "ON07</t>
  </si>
  <si>
    <t>179</t>
  </si>
  <si>
    <t>61140044</t>
  </si>
  <si>
    <t>okno plastové s fixním zasklením trojsklo přes plochu 1m2 do v 1,5m</t>
  </si>
  <si>
    <t>-1722188004</t>
  </si>
  <si>
    <t>170</t>
  </si>
  <si>
    <t>766622131</t>
  </si>
  <si>
    <t>Montáž plastových oken plochy přes 1 m2 otevíravých v do 1,5 m s rámem do zdiva</t>
  </si>
  <si>
    <t>1686895050</t>
  </si>
  <si>
    <t>Montáž oken plastových včetně montáže rámu plochy přes 1 m2 otevíravých do zdiva, výšky do 1,5 m</t>
  </si>
  <si>
    <t>https://podminky.urs.cz/item/CS_URS_2025_01/766622131</t>
  </si>
  <si>
    <t>2,5*1,05 "ON04</t>
  </si>
  <si>
    <t>171</t>
  </si>
  <si>
    <t>61140052</t>
  </si>
  <si>
    <t>okno plastové otevíravé/sklopné trojsklo přes plochu 1m2 do v 1,5m</t>
  </si>
  <si>
    <t>1980482905</t>
  </si>
  <si>
    <t>191</t>
  </si>
  <si>
    <t>766629611</t>
  </si>
  <si>
    <t>Předsazená montáž oken kotvením do nosného profilu vyložení do 35 mm</t>
  </si>
  <si>
    <t>1845414006</t>
  </si>
  <si>
    <t>Předsazená montáž otvorových výplní oken kotvením do profilu z recyklované pěny nosného, šířky vyložení 35 mm</t>
  </si>
  <si>
    <t>https://podminky.urs.cz/item/CS_URS_2025_01/766629611</t>
  </si>
  <si>
    <t>3,75*0,75 "ON13</t>
  </si>
  <si>
    <t>192</t>
  </si>
  <si>
    <t>1036971004</t>
  </si>
  <si>
    <t>176</t>
  </si>
  <si>
    <t>766622132</t>
  </si>
  <si>
    <t>Montáž plastových oken plochy přes 1 m2 otevíravých v do 2,5 m s rámem do zdiva</t>
  </si>
  <si>
    <t>997537698</t>
  </si>
  <si>
    <t>Montáž oken plastových včetně montáže rámu plochy přes 1 m2 otevíravých do zdiva, výšky přes 1,5 do 2,5 m</t>
  </si>
  <si>
    <t>https://podminky.urs.cz/item/CS_URS_2025_01/766622132</t>
  </si>
  <si>
    <t>2,5*1,75 "ON03</t>
  </si>
  <si>
    <t>177</t>
  </si>
  <si>
    <t>61140054</t>
  </si>
  <si>
    <t>okno plastové otevíravé/sklopné trojsklo přes plochu 1m2 v 1,5-2,5m</t>
  </si>
  <si>
    <t>829881794</t>
  </si>
  <si>
    <t>182</t>
  </si>
  <si>
    <t>-1122971852</t>
  </si>
  <si>
    <t>2,5*1,875 "ON09</t>
  </si>
  <si>
    <t>183</t>
  </si>
  <si>
    <t>343458879</t>
  </si>
  <si>
    <t>187</t>
  </si>
  <si>
    <t>1754120359</t>
  </si>
  <si>
    <t>1,25*1,875 "ON11</t>
  </si>
  <si>
    <t>188</t>
  </si>
  <si>
    <t>572390014</t>
  </si>
  <si>
    <t>189</t>
  </si>
  <si>
    <t>-1932354534</t>
  </si>
  <si>
    <t>1*1,875 "ON12</t>
  </si>
  <si>
    <t>190</t>
  </si>
  <si>
    <t>2043675464</t>
  </si>
  <si>
    <t>174</t>
  </si>
  <si>
    <t>766622212</t>
  </si>
  <si>
    <t>Montáž plastových oken plochy do 1 m2 pevných s rámem do zdiva</t>
  </si>
  <si>
    <t>-1368289535</t>
  </si>
  <si>
    <t>Montáž oken plastových plochy do 1 m2 včetně montáže rámu pevných do zdiva</t>
  </si>
  <si>
    <t>https://podminky.urs.cz/item/CS_URS_2025_01/766622212</t>
  </si>
  <si>
    <t>175</t>
  </si>
  <si>
    <t>61140042</t>
  </si>
  <si>
    <t>okno plastové s fixním zasklením trojsklo do plochy 1m2</t>
  </si>
  <si>
    <t>-300146192</t>
  </si>
  <si>
    <t>344</t>
  </si>
  <si>
    <t>726404946</t>
  </si>
  <si>
    <t>"ON01 - sklep</t>
  </si>
  <si>
    <t>(1+0,5)*2</t>
  </si>
  <si>
    <t>345</t>
  </si>
  <si>
    <t>2071721108</t>
  </si>
  <si>
    <t>346</t>
  </si>
  <si>
    <t>-1194065632</t>
  </si>
  <si>
    <t>"2.NP - ON08</t>
  </si>
  <si>
    <t>(3+1,875)*2*2</t>
  </si>
  <si>
    <t>347</t>
  </si>
  <si>
    <t>511769800</t>
  </si>
  <si>
    <t>348</t>
  </si>
  <si>
    <t>1203446816</t>
  </si>
  <si>
    <t>"2.NP - rohové okno ON10a, ON10b</t>
  </si>
  <si>
    <t>((2,86+1,5)+1,875)*2</t>
  </si>
  <si>
    <t>349</t>
  </si>
  <si>
    <t>61140053</t>
  </si>
  <si>
    <t>okno plastové otevíravé/sklopné dvojsklo přes plochu 1m2 v 1,5-2,5m</t>
  </si>
  <si>
    <t>1519460109</t>
  </si>
  <si>
    <t>246</t>
  </si>
  <si>
    <t>766660171</t>
  </si>
  <si>
    <t>Montáž dveřních křídel otvíravých jednokřídlových š do 0,8 m do obložkové zárubně</t>
  </si>
  <si>
    <t>-962150076</t>
  </si>
  <si>
    <t>Montáž dveřních křídel dřevěných nebo plastových otevíravých do obložkové zárubně povrchově upravených jednokřídlových, šířky do 800 mm</t>
  </si>
  <si>
    <t>https://podminky.urs.cz/item/CS_URS_2025_01/766660171</t>
  </si>
  <si>
    <t>247</t>
  </si>
  <si>
    <t>61160052</t>
  </si>
  <si>
    <t>dveře jednokřídlé dřevěné bez povrchové úpravy plné 800x1970mm</t>
  </si>
  <si>
    <t>-664371217</t>
  </si>
  <si>
    <t>248</t>
  </si>
  <si>
    <t>766660172</t>
  </si>
  <si>
    <t>Montáž dveřních křídel otvíravých jednokřídlových š přes 0,8 m do obložkové zárubně</t>
  </si>
  <si>
    <t>1305428711</t>
  </si>
  <si>
    <t>Montáž dveřních křídel dřevěných nebo plastových otevíravých do obložkové zárubně povrchově upravených jednokřídlových, šířky přes 800 mm</t>
  </si>
  <si>
    <t>https://podminky.urs.cz/item/CS_URS_2025_01/766660172</t>
  </si>
  <si>
    <t>249</t>
  </si>
  <si>
    <t>61160053</t>
  </si>
  <si>
    <t>dveře jednokřídlé dřevěné bez povrchové úpravy plné 900x1970mm</t>
  </si>
  <si>
    <t>1704620125</t>
  </si>
  <si>
    <t>250</t>
  </si>
  <si>
    <t>766660311</t>
  </si>
  <si>
    <t>Montáž posuvných dveří jednokřídlových průchozí š do 800 mm do pouzdra s jednou kapsou</t>
  </si>
  <si>
    <t>-1184865414</t>
  </si>
  <si>
    <t>Montáž dveřních křídel dřevěných nebo plastových posuvných do dveřního pouzdra s jednou kapsou jednokřídlových, průchozí šířky do 800 mm</t>
  </si>
  <si>
    <t>https://podminky.urs.cz/item/CS_URS_2025_01/766660311</t>
  </si>
  <si>
    <t>251</t>
  </si>
  <si>
    <t>61160051</t>
  </si>
  <si>
    <t>dveře jednokřídlé dřevěné bez povrchové úpravy plné 700x1970mm</t>
  </si>
  <si>
    <t>-1884868809</t>
  </si>
  <si>
    <t>252</t>
  </si>
  <si>
    <t>766660322</t>
  </si>
  <si>
    <t>Montáž posuvných dveří dvoukřídlových průchozí š přes 1650 do 2450 mm do pouzdra se dvěma kapsami</t>
  </si>
  <si>
    <t>-333707491</t>
  </si>
  <si>
    <t>Montáž dveřních křídel dřevěných nebo plastových posuvných do dveřního pouzdra se dvěma kapsami dvoukřídlových, průchozí šířky přes 1650 do 2450 mm</t>
  </si>
  <si>
    <t>https://podminky.urs.cz/item/CS_URS_2025_01/766660322</t>
  </si>
  <si>
    <t>253</t>
  </si>
  <si>
    <t>61160055</t>
  </si>
  <si>
    <t>dveře dvoukřídlé dřevotřískové plné bez povrchové úpravy 1250x1970mm</t>
  </si>
  <si>
    <t>-186058719</t>
  </si>
  <si>
    <t>208</t>
  </si>
  <si>
    <t>766682111</t>
  </si>
  <si>
    <t>Montáž zárubní obložkových pro dveře jednokřídlové tl stěny do 170 mm</t>
  </si>
  <si>
    <t>1240299926</t>
  </si>
  <si>
    <t>Montáž zárubní dřevěných nebo plastových obložkových, pro dveře jednokřídlové, tloušťky stěny do 170 mm</t>
  </si>
  <si>
    <t>https://podminky.urs.cz/item/CS_URS_2025_01/766682111</t>
  </si>
  <si>
    <t>1+1+1</t>
  </si>
  <si>
    <t>1+1+1+1</t>
  </si>
  <si>
    <t>209</t>
  </si>
  <si>
    <t>61182301</t>
  </si>
  <si>
    <t>zárubeň jednokřídlá obložková s fóliovým povrchem tl stěny 60-150mm rozměru 600-1100/1970, 2100mm</t>
  </si>
  <si>
    <t>454388670</t>
  </si>
  <si>
    <t>210</t>
  </si>
  <si>
    <t>766682112</t>
  </si>
  <si>
    <t>Montáž zárubní obložkových pro dveře jednokřídlové tl stěny přes 170 do 350 mm</t>
  </si>
  <si>
    <t>117875498</t>
  </si>
  <si>
    <t>Montáž zárubní dřevěných nebo plastových obložkových, pro dveře jednokřídlové, tloušťky stěny přes 170 do 350 mm</t>
  </si>
  <si>
    <t>https://podminky.urs.cz/item/CS_URS_2025_01/766682112</t>
  </si>
  <si>
    <t>211</t>
  </si>
  <si>
    <t>61182308</t>
  </si>
  <si>
    <t>zárubeň jednokřídlá obložková s laminátovým povrchem tl stěny 160-250mm rozměru 600-1100/1970, 2100mm</t>
  </si>
  <si>
    <t>1622322984</t>
  </si>
  <si>
    <t>334</t>
  </si>
  <si>
    <t>766694116</t>
  </si>
  <si>
    <t>Montáž parapetních desek dřevěných nebo plastových š do 30 cm</t>
  </si>
  <si>
    <t>-630334371</t>
  </si>
  <si>
    <t>Montáž ostatních truhlářských konstrukcí parapetních desek dřevěných nebo plastových šířky do 300 mm</t>
  </si>
  <si>
    <t>https://podminky.urs.cz/item/CS_URS_2025_01/766694116</t>
  </si>
  <si>
    <t>3,75+1+2,5+2,5</t>
  </si>
  <si>
    <t>335</t>
  </si>
  <si>
    <t>60794101</t>
  </si>
  <si>
    <t>parapet dřevotřískový vnitřní povrch laminátový š 200mm</t>
  </si>
  <si>
    <t>-1104761797</t>
  </si>
  <si>
    <t>336</t>
  </si>
  <si>
    <t>766694126</t>
  </si>
  <si>
    <t>Montáž parapetních desek dřevěných nebo plastových š přes 30 cm</t>
  </si>
  <si>
    <t>373090619</t>
  </si>
  <si>
    <t>Montáž ostatních truhlářských konstrukcí parapetních desek dřevěných nebo plastových šířky přes 300 mm</t>
  </si>
  <si>
    <t>https://podminky.urs.cz/item/CS_URS_2025_01/766694126</t>
  </si>
  <si>
    <t>1,42+2,86+3+3</t>
  </si>
  <si>
    <t>337</t>
  </si>
  <si>
    <t>60794002</t>
  </si>
  <si>
    <t>parapet dřevotřískový vnitřní povrch laminátový š 800mm</t>
  </si>
  <si>
    <t>326119318</t>
  </si>
  <si>
    <t>193</t>
  </si>
  <si>
    <t>998766102</t>
  </si>
  <si>
    <t>Přesun hmot tonážní pro kce truhlářské v objektech v přes 6 do 12 m</t>
  </si>
  <si>
    <t>-741010892</t>
  </si>
  <si>
    <t>Přesun hmot pro konstrukce truhlářské stanovený z hmotnosti přesunovaného materiálu vodorovná dopravní vzdálenost do 50 m základní v objektech výšky přes 6 do 12 m</t>
  </si>
  <si>
    <t>https://podminky.urs.cz/item/CS_URS_2025_01/998766102</t>
  </si>
  <si>
    <t>767</t>
  </si>
  <si>
    <t>Konstrukce zámečnické</t>
  </si>
  <si>
    <t>254</t>
  </si>
  <si>
    <t>767223221</t>
  </si>
  <si>
    <t>Montáž přímého kovového zábradlí do betonu konstrukce na schodišti v interiéru</t>
  </si>
  <si>
    <t>1672896750</t>
  </si>
  <si>
    <t>Montáž zábradlí přímého v interiéru na schodišti kotveného do betonu</t>
  </si>
  <si>
    <t>https://podminky.urs.cz/item/CS_URS_2025_01/767223221</t>
  </si>
  <si>
    <t>2,628+2,637+1,1</t>
  </si>
  <si>
    <t>255</t>
  </si>
  <si>
    <t>55342287</t>
  </si>
  <si>
    <t>zábradlí celoskleněné kotvené hliníkovým profilem v 1000mm</t>
  </si>
  <si>
    <t>1856557199</t>
  </si>
  <si>
    <t>206</t>
  </si>
  <si>
    <t>767630125</t>
  </si>
  <si>
    <t>Montáž hliníkových zdvižně posuvných dveří v do 3000 mm a š přes 6500 mm</t>
  </si>
  <si>
    <t>-229039654</t>
  </si>
  <si>
    <t>Montáž posuvných dveří z hliníkových profilů s utěsněním připojovací spáry impregnovanou komprimační páskou zdvižně posuvných výšky přes 2200 do 3000 mm celkové šířky přes 6500 mm</t>
  </si>
  <si>
    <t>https://podminky.urs.cz/item/CS_URS_2025_01/767630125</t>
  </si>
  <si>
    <t>8*2,55</t>
  </si>
  <si>
    <t>207</t>
  </si>
  <si>
    <t>55341082</t>
  </si>
  <si>
    <t>dveře terasové zdvižně posuvné Al čtyřdílné kalené trojsklo š přes 6,5 do 8,0m v přes 2,2 do 3,0m</t>
  </si>
  <si>
    <t>1670305363</t>
  </si>
  <si>
    <t>216</t>
  </si>
  <si>
    <t>767640111</t>
  </si>
  <si>
    <t>Montáž dveří ocelových nebo hliníkových vchodových jednokřídlových bez nadsvětlíku</t>
  </si>
  <si>
    <t>-2134616334</t>
  </si>
  <si>
    <t>https://podminky.urs.cz/item/CS_URS_2025_01/767640111</t>
  </si>
  <si>
    <t>217</t>
  </si>
  <si>
    <t>55341330</t>
  </si>
  <si>
    <t>dveře jednokřídlé Al plné max rozměru otvoru 2,42m2 bezpečnostní třídy RC2</t>
  </si>
  <si>
    <t>917839832</t>
  </si>
  <si>
    <t>1*2 'Přepočtené koeficientem množství</t>
  </si>
  <si>
    <t>220</t>
  </si>
  <si>
    <t>1471654533</t>
  </si>
  <si>
    <t>221</t>
  </si>
  <si>
    <t>1815536024</t>
  </si>
  <si>
    <t>1*2,7 'Přepočtené koeficientem množství</t>
  </si>
  <si>
    <t>202</t>
  </si>
  <si>
    <t>767640113</t>
  </si>
  <si>
    <t>Montáž dveří ocelových nebo hliníkových vchodových jednokřídlových s pevným bočním dílem</t>
  </si>
  <si>
    <t>-1021768325</t>
  </si>
  <si>
    <t>https://podminky.urs.cz/item/CS_URS_2025_01/767640113</t>
  </si>
  <si>
    <t>203</t>
  </si>
  <si>
    <t>1897696323</t>
  </si>
  <si>
    <t>1*1,5 'Přepočtené koeficientem množství</t>
  </si>
  <si>
    <t>218</t>
  </si>
  <si>
    <t>767646510</t>
  </si>
  <si>
    <t>Montáž dveří protipožárního uzávěru jednokřídlového</t>
  </si>
  <si>
    <t>1076369456</t>
  </si>
  <si>
    <t>Montáž dveří ocelových nebo hliníkových protipožárních uzávěrů jednokřídlových</t>
  </si>
  <si>
    <t>https://podminky.urs.cz/item/CS_URS_2025_01/767646510</t>
  </si>
  <si>
    <t>219</t>
  </si>
  <si>
    <t>55341197</t>
  </si>
  <si>
    <t>dveře jednokřídlé ocelové interiérové plné hladké s polodrážkou protipožární EI30 C DP1 900x2100mm</t>
  </si>
  <si>
    <t>-907737401</t>
  </si>
  <si>
    <t>194</t>
  </si>
  <si>
    <t>767651113</t>
  </si>
  <si>
    <t>Montáž vrat garážových sekčních zajížděcích pod strop pl přes 9 do 13 m2</t>
  </si>
  <si>
    <t>-637501452</t>
  </si>
  <si>
    <t>Montáž vrat garážových nebo průmyslových sekčních zajížděcích pod strop, plochy přes 9 do 13 m2</t>
  </si>
  <si>
    <t>https://podminky.urs.cz/item/CS_URS_2025_01/767651113</t>
  </si>
  <si>
    <t>195</t>
  </si>
  <si>
    <t>55345871</t>
  </si>
  <si>
    <t>vrata garážová sekční zateplená lamela typ M 6,0x2,25m</t>
  </si>
  <si>
    <t>-589366038</t>
  </si>
  <si>
    <t>196</t>
  </si>
  <si>
    <t>767651121</t>
  </si>
  <si>
    <t>Montáž vrat garážových sekčních - kliky se zámkem</t>
  </si>
  <si>
    <t>52075373</t>
  </si>
  <si>
    <t>Montáž vrat garážových nebo průmyslových příslušenství sekčních vrat kliky se zámkem pro ruční otevírání</t>
  </si>
  <si>
    <t>https://podminky.urs.cz/item/CS_URS_2025_01/767651121</t>
  </si>
  <si>
    <t>197</t>
  </si>
  <si>
    <t>55345889</t>
  </si>
  <si>
    <t>pohon garážových vrat ruční klika se zámkem chrom sada</t>
  </si>
  <si>
    <t>1228652143</t>
  </si>
  <si>
    <t>198</t>
  </si>
  <si>
    <t>767651126</t>
  </si>
  <si>
    <t>Montáž vrat garážových sekčních elektrického stropního pohonu</t>
  </si>
  <si>
    <t>-1620856342</t>
  </si>
  <si>
    <t>Montáž vrat garážových nebo průmyslových příslušenství sekčních vrat elektrického pohonu</t>
  </si>
  <si>
    <t>https://podminky.urs.cz/item/CS_URS_2025_01/767651126</t>
  </si>
  <si>
    <t>199</t>
  </si>
  <si>
    <t>55345877</t>
  </si>
  <si>
    <t>pohon garážových sekčních a výklopných vrat o síle 800N max. 25 cyklů denně</t>
  </si>
  <si>
    <t>89246182</t>
  </si>
  <si>
    <t>200</t>
  </si>
  <si>
    <t>767651131</t>
  </si>
  <si>
    <t>Montáž vrat garážových sekčních fotobuněk</t>
  </si>
  <si>
    <t>pár</t>
  </si>
  <si>
    <t>100310683</t>
  </si>
  <si>
    <t>Montáž vrat garážových nebo průmyslových příslušenství sekčních vrat fotobuněk pro bezpečný chod</t>
  </si>
  <si>
    <t>https://podminky.urs.cz/item/CS_URS_2025_01/767651131</t>
  </si>
  <si>
    <t>201</t>
  </si>
  <si>
    <t>40461020</t>
  </si>
  <si>
    <t>fotobuňka bezpečnostní infrazávora dosah do 30m</t>
  </si>
  <si>
    <t>sada</t>
  </si>
  <si>
    <t>715236436</t>
  </si>
  <si>
    <t>771</t>
  </si>
  <si>
    <t>Podlahy z dlaždic</t>
  </si>
  <si>
    <t>364</t>
  </si>
  <si>
    <t>771111011</t>
  </si>
  <si>
    <t>Vysátí podkladu před pokládkou dlažby</t>
  </si>
  <si>
    <t>1270779766</t>
  </si>
  <si>
    <t>Příprava podkladu před provedením dlažby vysátí podlah</t>
  </si>
  <si>
    <t>https://podminky.urs.cz/item/CS_URS_2025_01/771111011</t>
  </si>
  <si>
    <t>"plochy převzaté z aplikace Výměry</t>
  </si>
  <si>
    <t>381</t>
  </si>
  <si>
    <t>771121011</t>
  </si>
  <si>
    <t>Nátěr penetrační na podlahu</t>
  </si>
  <si>
    <t>974752858</t>
  </si>
  <si>
    <t>Příprava podkladu před provedením dlažby nátěr penetrační na podlahu</t>
  </si>
  <si>
    <t>https://podminky.urs.cz/item/CS_URS_2025_01/771121011</t>
  </si>
  <si>
    <t>382</t>
  </si>
  <si>
    <t>771151012</t>
  </si>
  <si>
    <t>Samonivelační stěrka podlah pevnosti 20 MPa tl přes 3 do 5 mm</t>
  </si>
  <si>
    <t>957480927</t>
  </si>
  <si>
    <t>Příprava podkladu před provedením dlažby samonivelační stěrka min. pevnosti 20 MPa, tloušťky přes 3 do 5 mm</t>
  </si>
  <si>
    <t>https://podminky.urs.cz/item/CS_URS_2025_01/771151012</t>
  </si>
  <si>
    <t>328</t>
  </si>
  <si>
    <t>771474111</t>
  </si>
  <si>
    <t>Montáž soklů z dlaždic keramických rovných lepených cementovým flexibilním lepidlem v do 65 mm</t>
  </si>
  <si>
    <t>-221526223</t>
  </si>
  <si>
    <t>Montáž soklů z dlaždic keramických lepených cementovým flexibilním lepidlem rovných, výšky do 65 mm</t>
  </si>
  <si>
    <t>https://podminky.urs.cz/item/CS_URS_2025_01/771474111</t>
  </si>
  <si>
    <t>"Délky převzaty z modelu projektanta</t>
  </si>
  <si>
    <t>16,796+22,06+8,24+12,42</t>
  </si>
  <si>
    <t>"odečet pro otvory</t>
  </si>
  <si>
    <t>-0,88-0,9-1,1+(0,25*2)-1,23-2,25-0,9</t>
  </si>
  <si>
    <t>10,52+17,72+5,04+11,3</t>
  </si>
  <si>
    <t>-0,9-0,9-0,9-0,8</t>
  </si>
  <si>
    <t>329</t>
  </si>
  <si>
    <t>59761124</t>
  </si>
  <si>
    <t>dlažba keramická slinutá mrazuvzdorná R9/A povrch reliéfní/matný tl do 10mm přes 6 do 9ks/m2</t>
  </si>
  <si>
    <t>-2100351743</t>
  </si>
  <si>
    <t>93,836*1,05 'Přepočtené koeficientem množství</t>
  </si>
  <si>
    <t>383</t>
  </si>
  <si>
    <t>771574617</t>
  </si>
  <si>
    <t>Montáž podlah keramických hladkých lepených cementovým standardním lepidlem přes 12 do 19 ks/m2</t>
  </si>
  <si>
    <t>1609893621</t>
  </si>
  <si>
    <t>Montáž podlah z dlaždic keramických lepených cementovým standardním lepidlem hladkých, tloušťky do 10 mm přes 12 do 19 ks/m2</t>
  </si>
  <si>
    <t>https://podminky.urs.cz/item/CS_URS_2025_01/771574617</t>
  </si>
  <si>
    <t>384</t>
  </si>
  <si>
    <t>59761133</t>
  </si>
  <si>
    <t>dlažba keramická slinutá nemrazuvzdorná povrch hladký/matný tl do 10mm přes 22 do 25ks/m2</t>
  </si>
  <si>
    <t>-2067128383</t>
  </si>
  <si>
    <t>56,465*1,05 'Přepočtené koeficientem množství</t>
  </si>
  <si>
    <t>387</t>
  </si>
  <si>
    <t>771591112</t>
  </si>
  <si>
    <t>Izolace pod dlažbu nátěrem nebo stěrkou ve dvou vrstvách</t>
  </si>
  <si>
    <t>1766208937</t>
  </si>
  <si>
    <t>Izolace podlahy pod dlažbu nátěrem nebo stěrkou ve dvou vrstvách</t>
  </si>
  <si>
    <t>https://podminky.urs.cz/item/CS_URS_2025_01/771591112</t>
  </si>
  <si>
    <t>"Podlaha ve 2.NP</t>
  </si>
  <si>
    <t>5,81+11,48+1,53</t>
  </si>
  <si>
    <t>"Podlaha v 1.NP</t>
  </si>
  <si>
    <t>3,92</t>
  </si>
  <si>
    <t>98</t>
  </si>
  <si>
    <t>998771102</t>
  </si>
  <si>
    <t>Přesun hmot tonážní pro podlahy z dlaždic v objektech v přes 6 do 12 m</t>
  </si>
  <si>
    <t>548991457</t>
  </si>
  <si>
    <t>Přesun hmot pro podlahy z dlaždic stanovený z hmotnosti přesunovaného materiálu vodorovná dopravní vzdálenost do 50 m základní v objektech výšky přes 6 do 12 m</t>
  </si>
  <si>
    <t>https://podminky.urs.cz/item/CS_URS_2025_01/998771102</t>
  </si>
  <si>
    <t>775</t>
  </si>
  <si>
    <t>Podlahy skládané</t>
  </si>
  <si>
    <t>74</t>
  </si>
  <si>
    <t>775141112</t>
  </si>
  <si>
    <t>Stěrka podlahová nivelační pro vyrovnání podkladu skládaných podlah pevnosti 20 MPa tl přes 3 do 5 mm</t>
  </si>
  <si>
    <t>-1111575293</t>
  </si>
  <si>
    <t>Příprava podkladu skládaných podlah a stěn vyrovnání samonivelační stěrkou podlah min.pevnosti 20 MPa, tloušťky přes 3 do 5 mm</t>
  </si>
  <si>
    <t>https://podminky.urs.cz/item/CS_URS_2025_01/775141112</t>
  </si>
  <si>
    <t>"0,7853981633974483</t>
  </si>
  <si>
    <t>330</t>
  </si>
  <si>
    <t>775413401</t>
  </si>
  <si>
    <t>Montáž podlahové lišty obvodové lepené</t>
  </si>
  <si>
    <t>-248250758</t>
  </si>
  <si>
    <t>Montáž lišty obvodové lepené</t>
  </si>
  <si>
    <t>https://podminky.urs.cz/item/CS_URS_2025_01/775413401</t>
  </si>
  <si>
    <t>16,74+17,25+19,67</t>
  </si>
  <si>
    <t>331</t>
  </si>
  <si>
    <t>61418113</t>
  </si>
  <si>
    <t>lišta podlahová dřevěná dub 7x43mm</t>
  </si>
  <si>
    <t>1113841832</t>
  </si>
  <si>
    <t>50,66*1,08 'Přepočtené koeficientem množství</t>
  </si>
  <si>
    <t>96</t>
  </si>
  <si>
    <t>775511411</t>
  </si>
  <si>
    <t>Podlahy z vlysů lepených tl do 22 mm š přes 40 do 50 mm dl přes 240 do 300 mm dub I</t>
  </si>
  <si>
    <t>525896628</t>
  </si>
  <si>
    <t>Podlahy vlysové masivní lepené rybinový, řemenový, průpletový vzor s tmelením a broušením, bez povrchové úpravy a olištování z vlysů tl. do 22 mm šířky přes 40 do 50 mm, délky přes 240 do 300 mm dub, třída I</t>
  </si>
  <si>
    <t>https://podminky.urs.cz/item/CS_URS_2025_01/775511411</t>
  </si>
  <si>
    <t>99</t>
  </si>
  <si>
    <t>998775102</t>
  </si>
  <si>
    <t>Přesun hmot tonážní pro podlahy skládané v objektech v přes 6 do 12 m</t>
  </si>
  <si>
    <t>-1998482771</t>
  </si>
  <si>
    <t>Přesun hmot pro podlahy skládané stanovený z hmotnosti přesunovaného materiálu vodorovná dopravní vzdálenost do 50 m základní v objektech výšky přes 6 do 12 m</t>
  </si>
  <si>
    <t>https://podminky.urs.cz/item/CS_URS_2025_01/998775102</t>
  </si>
  <si>
    <t>776</t>
  </si>
  <si>
    <t>Podlahy povlakové</t>
  </si>
  <si>
    <t>90</t>
  </si>
  <si>
    <t>776141112</t>
  </si>
  <si>
    <t>Stěrka podlahová nivelační pro vyrovnání podkladu povlakových podlah pevnosti 20 MPa tl přes 3 do 5 mm</t>
  </si>
  <si>
    <t>220547907</t>
  </si>
  <si>
    <t>Příprava podkladu povlakových podlah a stěn vyrovnání samonivelační stěrkou podlah min.pevnosti 20 MPa, tloušťky přes 3 do 5 mm</t>
  </si>
  <si>
    <t>https://podminky.urs.cz/item/CS_URS_2025_01/776141112</t>
  </si>
  <si>
    <t>"7,720 "Schodiště"</t>
  </si>
  <si>
    <t>166</t>
  </si>
  <si>
    <t>776231111</t>
  </si>
  <si>
    <t>Lepení lamel a čtverců z vinylu standardním lepidlem</t>
  </si>
  <si>
    <t>-919367398</t>
  </si>
  <si>
    <t>Montáž podlahovin z vinylu lepením lamel nebo čtverců standardním lepidlem</t>
  </si>
  <si>
    <t>https://podminky.urs.cz/item/CS_URS_2025_01/776231111</t>
  </si>
  <si>
    <t>167</t>
  </si>
  <si>
    <t>28411057</t>
  </si>
  <si>
    <t>dílec vinylový heterogenní samoležící úprava PUR třída zátěže 23/34/43, hořlavost Bfl S1, nášlapná vrstva 0,70mm tl 5,0mm</t>
  </si>
  <si>
    <t>972686304</t>
  </si>
  <si>
    <t>98,22*1,1 'Přepočtené koeficientem množství</t>
  </si>
  <si>
    <t>326</t>
  </si>
  <si>
    <t>776421111</t>
  </si>
  <si>
    <t>Montáž obvodových lišt lepením</t>
  </si>
  <si>
    <t>-1605667794</t>
  </si>
  <si>
    <t>Montáž lišt obvodových lepených</t>
  </si>
  <si>
    <t>https://podminky.urs.cz/item/CS_URS_2025_01/776421111</t>
  </si>
  <si>
    <t>28,5</t>
  </si>
  <si>
    <t>15,72+26,26+25,46+15,82</t>
  </si>
  <si>
    <t>-2,25</t>
  </si>
  <si>
    <t>-0,88</t>
  </si>
  <si>
    <t>11,36+17,79+20,77</t>
  </si>
  <si>
    <t>-(1*4)-(0,9*9)-2,21</t>
  </si>
  <si>
    <t>327</t>
  </si>
  <si>
    <t>19416005</t>
  </si>
  <si>
    <t>lišta ukončovací z eloxovaného hliníku 10mm</t>
  </si>
  <si>
    <t>-1443987631</t>
  </si>
  <si>
    <t>144,24*1,02 'Přepočtené koeficientem množství</t>
  </si>
  <si>
    <t>332</t>
  </si>
  <si>
    <t>776421211</t>
  </si>
  <si>
    <t>Montáž schodišťových samolepících lišt</t>
  </si>
  <si>
    <t>-190909970</t>
  </si>
  <si>
    <t>Montáž lišt schodišťových samolepících</t>
  </si>
  <si>
    <t>https://podminky.urs.cz/item/CS_URS_2025_01/776421211</t>
  </si>
  <si>
    <t>18*0,175+18*0,28+2,21+1,14+1,17</t>
  </si>
  <si>
    <t>333</t>
  </si>
  <si>
    <t>19416016</t>
  </si>
  <si>
    <t>lišta schodová samolepící eloxovaný hliník 24,5x19mm</t>
  </si>
  <si>
    <t>-1995895165</t>
  </si>
  <si>
    <t>12,71*1,05 'Přepočtené koeficientem množství</t>
  </si>
  <si>
    <t>100</t>
  </si>
  <si>
    <t>998776102</t>
  </si>
  <si>
    <t>Přesun hmot tonážní pro podlahy povlakové v objektech v přes 6 do 12 m</t>
  </si>
  <si>
    <t>-1607609336</t>
  </si>
  <si>
    <t>Přesun hmot pro podlahy povlakové stanovený z hmotnosti přesunovaného materiálu vodorovná dopravní vzdálenost do 50 m základní v objektech výšky přes 6 do 12 m</t>
  </si>
  <si>
    <t>https://podminky.urs.cz/item/CS_URS_2025_01/998776102</t>
  </si>
  <si>
    <t>777</t>
  </si>
  <si>
    <t>Podlahy lité</t>
  </si>
  <si>
    <t>75</t>
  </si>
  <si>
    <t>777111101</t>
  </si>
  <si>
    <t>Zametení podkladu před provedením lité podlahy</t>
  </si>
  <si>
    <t>1705075168</t>
  </si>
  <si>
    <t>Příprava podkladu před provedením litých podlah zametení</t>
  </si>
  <si>
    <t>https://podminky.urs.cz/item/CS_URS_2025_01/777111101</t>
  </si>
  <si>
    <t>FIG</t>
  </si>
  <si>
    <t>Rozpad figury: P0001</t>
  </si>
  <si>
    <t>"Podlaha garáž 1.PP - PD202</t>
  </si>
  <si>
    <t>"odečet vnitřních nosných stěn</t>
  </si>
  <si>
    <t>-(0,25*1,35+0,25*1,1)</t>
  </si>
  <si>
    <t>76</t>
  </si>
  <si>
    <t>777111111</t>
  </si>
  <si>
    <t>Vysátí podkladu před provedením lité podlahy</t>
  </si>
  <si>
    <t>-722014464</t>
  </si>
  <si>
    <t>Příprava podkladu před provedením litých podlah vysátí</t>
  </si>
  <si>
    <t>https://podminky.urs.cz/item/CS_URS_2025_01/777111111</t>
  </si>
  <si>
    <t>262</t>
  </si>
  <si>
    <t>777111121</t>
  </si>
  <si>
    <t>Ruční broušení podkladu před provedením lité podlahy</t>
  </si>
  <si>
    <t>-1463576422</t>
  </si>
  <si>
    <t>Příprava podkladu před provedením litých podlah obroušení ruční ( v místě styku se stěnou, v rozích apod.)</t>
  </si>
  <si>
    <t>https://podminky.urs.cz/item/CS_URS_2025_01/777111121</t>
  </si>
  <si>
    <t>"Obvod převzat z aplikace Výměry</t>
  </si>
  <si>
    <t>31,72-5-1,2 "odečet dveří a vrat z obvodu</t>
  </si>
  <si>
    <t>83</t>
  </si>
  <si>
    <t>777111123</t>
  </si>
  <si>
    <t>Strojní broušení podkladu před provedením lité podlahy</t>
  </si>
  <si>
    <t>1224778813</t>
  </si>
  <si>
    <t>Příprava podkladu před provedením litých podlah obroušení strojní</t>
  </si>
  <si>
    <t>https://podminky.urs.cz/item/CS_URS_2025_01/777111123</t>
  </si>
  <si>
    <t>263</t>
  </si>
  <si>
    <t>777121115</t>
  </si>
  <si>
    <t>Vyrovnání podkladu podlah stěrkou plněnou pískem pl přes 1,0 m2 tl přes 3 do 5 mm</t>
  </si>
  <si>
    <t>94566662</t>
  </si>
  <si>
    <t>Vyrovnání podkladu epoxidovou stěrkou plněnou pískem, tloušťky přes 3 do 5 mm, plochy přes 1,0 m2</t>
  </si>
  <si>
    <t>https://podminky.urs.cz/item/CS_URS_2025_01/777121115</t>
  </si>
  <si>
    <t>"plocha převzatá z aplikace Výměry</t>
  </si>
  <si>
    <t>264</t>
  </si>
  <si>
    <t>777121125</t>
  </si>
  <si>
    <t>Příplatek k ceně vyrovnání podlahy přes 1,0 m2 stěrkou plněnou pískem ZKD 1 mm přes 5 mm</t>
  </si>
  <si>
    <t>1024526750</t>
  </si>
  <si>
    <t>Vyrovnání podkladu epoxidovou stěrkou plněnou pískem, tloušťky Příplatek k ceně za každý další 1 mm vyrovnání tloušťky přes 5 mm, plochy přes 1,0m2</t>
  </si>
  <si>
    <t>https://podminky.urs.cz/item/CS_URS_2025_01/777121125</t>
  </si>
  <si>
    <t>49,930*5</t>
  </si>
  <si>
    <t>78</t>
  </si>
  <si>
    <t>777131101</t>
  </si>
  <si>
    <t>Penetrační epoxidový nátěr podlahy na suchý a vyzrálý podklad</t>
  </si>
  <si>
    <t>-14924620</t>
  </si>
  <si>
    <t>Penetrační nátěr podlahy epoxidový na podklad suchý a vyzrálý</t>
  </si>
  <si>
    <t>https://podminky.urs.cz/item/CS_URS_2025_01/777131101</t>
  </si>
  <si>
    <t>"Plocha podlahy garáže a sklepa převzaté z aplikace Výměry</t>
  </si>
  <si>
    <t>55,25 "sklep</t>
  </si>
  <si>
    <t>49,93 "gařáž</t>
  </si>
  <si>
    <t>269</t>
  </si>
  <si>
    <t>777611101.SKA.001</t>
  </si>
  <si>
    <t>Krycí epoxidový nátěr Sikafloor Garage podlahy</t>
  </si>
  <si>
    <t>183205736</t>
  </si>
  <si>
    <t>82</t>
  </si>
  <si>
    <t>998777102</t>
  </si>
  <si>
    <t>Přesun hmot tonážní pro podlahy lité v objektech v přes 6 do 12 m</t>
  </si>
  <si>
    <t>-317392057</t>
  </si>
  <si>
    <t>Přesun hmot pro podlahy lité stanovený z hmotnosti přesunovaného materiálu vodorovná dopravní vzdálenost do 50 m základní v objektech výšky přes 6 do 12 m</t>
  </si>
  <si>
    <t>https://podminky.urs.cz/item/CS_URS_2025_01/998777102</t>
  </si>
  <si>
    <t>781</t>
  </si>
  <si>
    <t>Dokončovací práce - obklady</t>
  </si>
  <si>
    <t>357</t>
  </si>
  <si>
    <t>781121011</t>
  </si>
  <si>
    <t>Nátěr penetrační na stěnu</t>
  </si>
  <si>
    <t>-1179934571</t>
  </si>
  <si>
    <t>Příprava podkladu před provedením obkladu nátěr penetrační na stěnu</t>
  </si>
  <si>
    <t>https://podminky.urs.cz/item/CS_URS_2025_01/781121011</t>
  </si>
  <si>
    <t>"1.NP - rodinný dům</t>
  </si>
  <si>
    <t>2,78*0,94</t>
  </si>
  <si>
    <t>(2,2+(2,45-0,15-0,2)+1+0,25+(0,15+0,07+0,9+0,08)+1,7)*2,55</t>
  </si>
  <si>
    <t>-(0,9*2,25) "odečet dveří</t>
  </si>
  <si>
    <t>-(1*0,75) "odečet okna</t>
  </si>
  <si>
    <t>(0,25+0,5)*2*0,15 "připočítání niky</t>
  </si>
  <si>
    <t>"2.NP - rodinný dům</t>
  </si>
  <si>
    <t>(1,5+1,05)*2*2,65</t>
  </si>
  <si>
    <t>0,02*2*(2,65-1,5)</t>
  </si>
  <si>
    <t>0,2*1,05</t>
  </si>
  <si>
    <t>(2,25+0,5+0,1+0,5+1,2+1,325+1,2+0,1+0,15*2+1,1+1,07+0,805+0,75+1+0,4+0,25+1,2)*2,65</t>
  </si>
  <si>
    <t>0,15*(2,65-1,5)</t>
  </si>
  <si>
    <t>(1+0,5)*2*0,15 "nika ve sprchovém kout</t>
  </si>
  <si>
    <t>(1+0,5)*2*0,15"nika u vany</t>
  </si>
  <si>
    <t>386</t>
  </si>
  <si>
    <t>781131112</t>
  </si>
  <si>
    <t>Izolace pod obklad nátěrem nebo stěrkou ve dvou vrstvách</t>
  </si>
  <si>
    <t>1810464966</t>
  </si>
  <si>
    <t>Izolace stěny pod obklad izolace nátěrem nebo stěrkou ve dvou vrstvách</t>
  </si>
  <si>
    <t>https://podminky.urs.cz/item/CS_URS_2025_01/781131112</t>
  </si>
  <si>
    <t>8,24*2,55</t>
  </si>
  <si>
    <t>358</t>
  </si>
  <si>
    <t>781472217</t>
  </si>
  <si>
    <t>Montáž obkladů keramických hladkých lepených cementovým flexibilním lepidlem přes 12 do 19 ks/m2</t>
  </si>
  <si>
    <t>-624447520</t>
  </si>
  <si>
    <t>Montáž keramických obkladů stěn lepených cementovým flexibilním lepidlem hladkých přes 12 do 19 ks/m2</t>
  </si>
  <si>
    <t>https://podminky.urs.cz/item/CS_URS_2025_01/781472217</t>
  </si>
  <si>
    <t>73,688</t>
  </si>
  <si>
    <t>359</t>
  </si>
  <si>
    <t>59761701</t>
  </si>
  <si>
    <t>obklad keramický nemrazuvzdorný povrch hladký/lesklý tl do 10mm přes 12 do 19ks/m2</t>
  </si>
  <si>
    <t>610388926</t>
  </si>
  <si>
    <t>73,688*1,1 'Přepočtené koeficientem množství</t>
  </si>
  <si>
    <t>782</t>
  </si>
  <si>
    <t>Dokončovací práce - obklady z kamene</t>
  </si>
  <si>
    <t>360</t>
  </si>
  <si>
    <t>782131111</t>
  </si>
  <si>
    <t>Montáž obkladu stěn z pravoúhlých desek z tvrdého kamene do malty tl do 25 mm</t>
  </si>
  <si>
    <t>-1645144114</t>
  </si>
  <si>
    <t>Montáž obkladů stěn z tvrdých kamenů kladených do malty z nejvýše dvou rozdílných druhů pravoúhlých desek ve skladbě se pravidelně opakujících tl. do 25 mm</t>
  </si>
  <si>
    <t>https://podminky.urs.cz/item/CS_URS_2025_01/782131111</t>
  </si>
  <si>
    <t>"Ostění okna 1.NP - ON03</t>
  </si>
  <si>
    <t>0,275*((2,25-0,035)*(2+1,75-0,035))</t>
  </si>
  <si>
    <t>"Ostění okna 2.NP - ON09</t>
  </si>
  <si>
    <t>0,315*((2,5-0,035*2)+(1,875-0,035))</t>
  </si>
  <si>
    <t>361</t>
  </si>
  <si>
    <t>58382710</t>
  </si>
  <si>
    <t>deska obkladová leštěná žula liberecká tl 20mm</t>
  </si>
  <si>
    <t>-598404446</t>
  </si>
  <si>
    <t>3,608*1,05 'Přepočtené koeficientem množství</t>
  </si>
  <si>
    <t>324</t>
  </si>
  <si>
    <t>782631111</t>
  </si>
  <si>
    <t>Montáž obkladu parapetů z pravoúhlých desek z tvrdého kamene do malty tl do 25 mm</t>
  </si>
  <si>
    <t>132066279</t>
  </si>
  <si>
    <t>Montáž obkladů parapetů z tvrdých kamenů kladených do malty z nejvýše dvou rozdílných druhů pravoúhlých desek ve skladbě se pravidelně opakujících tl. do 25 mm</t>
  </si>
  <si>
    <t>https://podminky.urs.cz/item/CS_URS_2025_01/782631111</t>
  </si>
  <si>
    <t>"Výkazy převztaé z modelu projektanta</t>
  </si>
  <si>
    <t>2,42*0,311+2,42*0,354</t>
  </si>
  <si>
    <t>325</t>
  </si>
  <si>
    <t>58387030</t>
  </si>
  <si>
    <t>obklad parapetů leštěná žula tl 20mm</t>
  </si>
  <si>
    <t>-1051868177</t>
  </si>
  <si>
    <t>1,609*1,05 'Přepočtené koeficientem množství</t>
  </si>
  <si>
    <t>784</t>
  </si>
  <si>
    <t>Dokončovací práce - malby a tapety</t>
  </si>
  <si>
    <t>316</t>
  </si>
  <si>
    <t>784185001</t>
  </si>
  <si>
    <t>Provedení jednonásobné penetrace podkladu v místnostech v do 3,80 m</t>
  </si>
  <si>
    <t>1741732799</t>
  </si>
  <si>
    <t>Provedení penetrace podkladu jednonásobné v místnostech výšky do 3,80 m</t>
  </si>
  <si>
    <t>https://podminky.urs.cz/item/CS_URS_2025_01/784185001</t>
  </si>
  <si>
    <t>827,25</t>
  </si>
  <si>
    <t>366</t>
  </si>
  <si>
    <t>784211011</t>
  </si>
  <si>
    <t>Jednonásobné bílé malby ze směsí za mokra velmi dobře oděruvzdorných v místnostech v do 3,80 m</t>
  </si>
  <si>
    <t>-227249584</t>
  </si>
  <si>
    <t>Malby z malířských směsí oděruvzdorných za mokra jednonásobné, bílé za mokra oděruvzdorné velmi dobře v místnostech výšky do 3,80 m</t>
  </si>
  <si>
    <t>https://podminky.urs.cz/item/CS_URS_2025_01/784211011</t>
  </si>
  <si>
    <t>380</t>
  </si>
  <si>
    <t>784211107</t>
  </si>
  <si>
    <t>Dvojnásobné bílé malby ze směsí za mokra výborně oděruvzdorných na schodišti v do 3,80 m</t>
  </si>
  <si>
    <t>-532855883</t>
  </si>
  <si>
    <t>Malby z malířských směsí oděruvzdorných za mokra dvojnásobné, bílé za mokra oděruvzdorné výborně na schodišti o výšce podlaží do 3,80 m</t>
  </si>
  <si>
    <t>https://podminky.urs.cz/item/CS_URS_2025_01/784211107</t>
  </si>
  <si>
    <t>11,59+0,66+15,42+5,31+3,88</t>
  </si>
  <si>
    <t>318</t>
  </si>
  <si>
    <t>784215101</t>
  </si>
  <si>
    <t>Provedení dvojnásobné malby ze směsí za mokra oděruvzdorných v místnostech v do 3,80 m</t>
  </si>
  <si>
    <t>574914141</t>
  </si>
  <si>
    <t>Provedení malby ze standardních hmot dvojnásobné za mokra oděruvzdorné v místnostech výšky do 3,80 m</t>
  </si>
  <si>
    <t>https://podminky.urs.cz/item/CS_URS_2025_01/784215101</t>
  </si>
  <si>
    <t>319</t>
  </si>
  <si>
    <t>58124012</t>
  </si>
  <si>
    <t>hmota malířská za mokra výborně oděruvzdorná bílá</t>
  </si>
  <si>
    <t>litr</t>
  </si>
  <si>
    <t>376165757</t>
  </si>
  <si>
    <t>827,25*0,19 'Přepočtené koeficientem množství</t>
  </si>
  <si>
    <t>786</t>
  </si>
  <si>
    <t>Dokončovací práce - čalounické úpravy</t>
  </si>
  <si>
    <t>286</t>
  </si>
  <si>
    <t>786623011</t>
  </si>
  <si>
    <t>Montáž venkovní žaluzie do okenního nebo dveřního otvoru na rám nebo do žaluziové schránky ovládané motorem pl do 4 m2</t>
  </si>
  <si>
    <t>1704323913</t>
  </si>
  <si>
    <t>Montáž venkovních žaluzií do okenního nebo dveřního otvoru ovládaných motorem, upevněných na rám nebo do žaluziově schránky, plochy do 4 m2</t>
  </si>
  <si>
    <t>https://podminky.urs.cz/item/CS_URS_2025_01/786623011</t>
  </si>
  <si>
    <t>1+1 "ON02</t>
  </si>
  <si>
    <t>1 "ON11</t>
  </si>
  <si>
    <t>1 "ON10a</t>
  </si>
  <si>
    <t>1 "ON12</t>
  </si>
  <si>
    <t>287</t>
  </si>
  <si>
    <t>55342529</t>
  </si>
  <si>
    <t>žaluzie Z-90 ovládaná základním motorem včetně příslušenství plochy do 4,0m2</t>
  </si>
  <si>
    <t>-69049407</t>
  </si>
  <si>
    <t>288</t>
  </si>
  <si>
    <t>786623013</t>
  </si>
  <si>
    <t>Montáž venkovní žaluzie do okenního nebo dveřního otvoru na rám nebo do žaluziové schránky ovládané motorem pl přes 4 do 6 m2</t>
  </si>
  <si>
    <t>-1627029576</t>
  </si>
  <si>
    <t>Montáž venkovních žaluzií do okenního nebo dveřního otvoru ovládaných motorem, upevněných na rám nebo do žaluziově schránky, plochy přes 4 do 6 m2</t>
  </si>
  <si>
    <t>https://podminky.urs.cz/item/CS_URS_2025_01/786623013</t>
  </si>
  <si>
    <t>1 "ON03</t>
  </si>
  <si>
    <t>1 "ON10b</t>
  </si>
  <si>
    <t>2 "ON08</t>
  </si>
  <si>
    <t>1 "ON09</t>
  </si>
  <si>
    <t>289</t>
  </si>
  <si>
    <t>55342531</t>
  </si>
  <si>
    <t>žaluzie Z-90 ovládaná základním motorem včetně příslušenství plochy do 6,0m2</t>
  </si>
  <si>
    <t>-1948606198</t>
  </si>
  <si>
    <t>290</t>
  </si>
  <si>
    <t>786623017</t>
  </si>
  <si>
    <t>Montáž venkovní žaluzie do okenního nebo dveřního otvoru na rám nebo do žaluziové schránky ovládané motorem pl přes 8 m2</t>
  </si>
  <si>
    <t>20231855</t>
  </si>
  <si>
    <t>Montáž venkovních žaluzií do okenního nebo dveřního otvoru ovládaných motorem, upevněných na rám nebo do žaluziově schránky, plochy přes 8 m2</t>
  </si>
  <si>
    <t>https://podminky.urs.cz/item/CS_URS_2025_01/786623017</t>
  </si>
  <si>
    <t>1 "ON02</t>
  </si>
  <si>
    <t>291</t>
  </si>
  <si>
    <t>55342534</t>
  </si>
  <si>
    <t>žaluzie Z-90 ovládaná základním motorem včetně příslušenství plochy do 12,0m2</t>
  </si>
  <si>
    <t>-139959501</t>
  </si>
  <si>
    <t>292</t>
  </si>
  <si>
    <t>786623039</t>
  </si>
  <si>
    <t>Montáž žaluziové schránky venkovní žaluzie osazené do okenního nebo dveřního otvoru dl do 1300 mm</t>
  </si>
  <si>
    <t>552356899</t>
  </si>
  <si>
    <t>Montáž venkovních žaluzií do okenního nebo dveřního otvoru žaluziové schránky, délky do 1300 mm</t>
  </si>
  <si>
    <t>https://podminky.urs.cz/item/CS_URS_2025_01/786623039</t>
  </si>
  <si>
    <t>"Rodiný dům</t>
  </si>
  <si>
    <t>2 "ON12+ON11</t>
  </si>
  <si>
    <t>293</t>
  </si>
  <si>
    <t>28376715</t>
  </si>
  <si>
    <t>kryt podomítkový PUR s izolací XPS 30 mm včetně kotvení pro žaluzii plochy do 2,0m2 š do 1,0m</t>
  </si>
  <si>
    <t>-1501741043</t>
  </si>
  <si>
    <t>294</t>
  </si>
  <si>
    <t>786623041</t>
  </si>
  <si>
    <t>Montáž žaluziové schránky venkovní žaluzie osazené do okenního nebo dveřního otvoru dl přes 1300 do 2400 mm</t>
  </si>
  <si>
    <t>1223657856</t>
  </si>
  <si>
    <t>Montáž venkovních žaluzií do okenního nebo dveřního otvoru žaluziové schránky, délky přes 1300 do 2400 mm</t>
  </si>
  <si>
    <t>https://podminky.urs.cz/item/CS_URS_2025_01/786623041</t>
  </si>
  <si>
    <t>2 "ON02</t>
  </si>
  <si>
    <t>295</t>
  </si>
  <si>
    <t>28376719</t>
  </si>
  <si>
    <t>kryt podomítkový PUR s izolací XPS 30 mm včetně kotvení pro žaluzii plochy do 3,0m2 š do 2,0m</t>
  </si>
  <si>
    <t>-196937118</t>
  </si>
  <si>
    <t>3*0,33333 'Přepočtené koeficientem množství</t>
  </si>
  <si>
    <t>296</t>
  </si>
  <si>
    <t>28376731</t>
  </si>
  <si>
    <t>kryt podomítkový PUR s izolací XPS 30 mm včetně kotvení pro žaluzii plochy do 6,0m2 š do 2,0m</t>
  </si>
  <si>
    <t>-1447447142</t>
  </si>
  <si>
    <t>3*0,66666 'Přepočtené koeficientem množství</t>
  </si>
  <si>
    <t>297</t>
  </si>
  <si>
    <t>786623043</t>
  </si>
  <si>
    <t>Montáž žaluziové schránky venkovní žaluzie osazené do okenního nebo dveřního otvoru dl přes 2400 do 4000 mm</t>
  </si>
  <si>
    <t>-1989754340</t>
  </si>
  <si>
    <t>Montáž venkovních žaluzií do okenního nebo dveřního otvoru žaluziové schránky, délky přes 2400 do 4000 mm</t>
  </si>
  <si>
    <t>https://podminky.urs.cz/item/CS_URS_2025_01/786623043</t>
  </si>
  <si>
    <t xml:space="preserve">"Rodinný dům </t>
  </si>
  <si>
    <t>298</t>
  </si>
  <si>
    <t>28376728</t>
  </si>
  <si>
    <t>kryt podomítkový PUR s izolací XPS 30 mm včetně kotvení pro žaluzii plochy do 5,0m2 š do 3,0m</t>
  </si>
  <si>
    <t>1702618330</t>
  </si>
  <si>
    <t>5*0,4 'Přepočtené koeficientem množství</t>
  </si>
  <si>
    <t>299</t>
  </si>
  <si>
    <t>28376732</t>
  </si>
  <si>
    <t>kryt podomítkový PUR s izolací XPS 30 mm včetně kotvení pro žaluzii plochy do 6,0m2 š do 3,0m</t>
  </si>
  <si>
    <t>-1374448315</t>
  </si>
  <si>
    <t>5*0,6 'Přepočtené koeficientem množství</t>
  </si>
  <si>
    <t>795</t>
  </si>
  <si>
    <t>Lokální vytápění</t>
  </si>
  <si>
    <t>149</t>
  </si>
  <si>
    <t>795432004</t>
  </si>
  <si>
    <t>Usazení krbové vložky hmotnosti přes 200 kg</t>
  </si>
  <si>
    <t>414650227</t>
  </si>
  <si>
    <t>Usazení krbové vložky (materiál ve specifikaci) hmotnosti přes 200 kg</t>
  </si>
  <si>
    <t>https://podminky.urs.cz/item/CS_URS_2025_01/795432004</t>
  </si>
  <si>
    <t>150</t>
  </si>
  <si>
    <t>59816203</t>
  </si>
  <si>
    <t>vložka krbová výsuvná 510x670mm rovné prosklení</t>
  </si>
  <si>
    <t>1035004492</t>
  </si>
  <si>
    <t>SO.02 - Oplocení</t>
  </si>
  <si>
    <t>338171123</t>
  </si>
  <si>
    <t>Osazování sloupků a vzpěr plotových ocelových v přes 2 do 2,6 m se zabetonováním</t>
  </si>
  <si>
    <t>-11794360</t>
  </si>
  <si>
    <t>Montáž sloupků a vzpěr plotových ocelových trubkových nebo profilovaných výšky přes 2 do 2,6 m se zabetonováním do 0,08 m3 do připravených jamek</t>
  </si>
  <si>
    <t>https://podminky.urs.cz/item/CS_URS_2025_01/338171123</t>
  </si>
  <si>
    <t>55342253</t>
  </si>
  <si>
    <t>sloupek plotový průběžný Pz a komaxitový 2100/38x1,5mm</t>
  </si>
  <si>
    <t>1866624644</t>
  </si>
  <si>
    <t>348101210</t>
  </si>
  <si>
    <t>Osazení vrat nebo vrátek k oplocení na ocelové sloupky pl do 2 m2</t>
  </si>
  <si>
    <t>709255336</t>
  </si>
  <si>
    <t>Osazení vrat nebo vrátek k oplocení na sloupky ocelové, plochy jednotlivě do 2 m2</t>
  </si>
  <si>
    <t>https://podminky.urs.cz/item/CS_URS_2025_01/348101210</t>
  </si>
  <si>
    <t>11</t>
  </si>
  <si>
    <t>55342320</t>
  </si>
  <si>
    <t>branka vchodová kovová 1200x940mm</t>
  </si>
  <si>
    <t>-491355450</t>
  </si>
  <si>
    <t>348171310</t>
  </si>
  <si>
    <t>Montáž oplocení z profilové oceli, trubek nebo tenkostěnných profilů do 15 kg na 1 m oplocení</t>
  </si>
  <si>
    <t>-753673584</t>
  </si>
  <si>
    <t>Montáž oplocení z dílců kovových z profilové oceli, trubek nebo tenkostěnných profilů hmotnosti 1 m oplocení do 15 kg</t>
  </si>
  <si>
    <t>https://podminky.urs.cz/item/CS_URS_2025_01/348171310</t>
  </si>
  <si>
    <t>20,366+1+10,229+17,207+2,326</t>
  </si>
  <si>
    <t>RMAT0001</t>
  </si>
  <si>
    <t>Ocelové profilované oplocení</t>
  </si>
  <si>
    <t>-2108569694</t>
  </si>
  <si>
    <t>51,128*1,5 'Přepočtené koeficientem množství</t>
  </si>
  <si>
    <t>348321216</t>
  </si>
  <si>
    <t>Zábradelní zídky a podezdívky ze ŽB tř. C 16/20</t>
  </si>
  <si>
    <t>641334380</t>
  </si>
  <si>
    <t>Zábradelní zídky a podezdívky z betonu železového tř. C 16/20</t>
  </si>
  <si>
    <t>https://podminky.urs.cz/item/CS_URS_2025_01/348321216</t>
  </si>
  <si>
    <t>0,3*0,035*28</t>
  </si>
  <si>
    <t>348321218</t>
  </si>
  <si>
    <t>Zábradelní zídky a podezdívky ze ŽB tř. C 20/25</t>
  </si>
  <si>
    <t>-438674851</t>
  </si>
  <si>
    <t>Zábradelní zídky a podezdívky z betonu železového tř. C 20/25</t>
  </si>
  <si>
    <t>https://podminky.urs.cz/item/CS_URS_2025_01/348321218</t>
  </si>
  <si>
    <t>(9,89+6,97+3,439)*1,1*0,25</t>
  </si>
  <si>
    <t>(1,005+5,033+5,226+9,836+7,358+0,22+1,97)*0,25*0,9</t>
  </si>
  <si>
    <t>348351211</t>
  </si>
  <si>
    <t>Bednění zábradelních zídek a podezdívek plné zřízení</t>
  </si>
  <si>
    <t>627561178</t>
  </si>
  <si>
    <t>Bednění zábradelních zídek a podezdívek bez profilování i s profilováním, s půdorysem přímým nebo zakřiveným plné zřízení</t>
  </si>
  <si>
    <t>https://podminky.urs.cz/item/CS_URS_2025_01/348351211</t>
  </si>
  <si>
    <t>28*2*0,3</t>
  </si>
  <si>
    <t>7</t>
  </si>
  <si>
    <t>348351212</t>
  </si>
  <si>
    <t>Bednění zábradelních zídek a podezdívek plné odstranění</t>
  </si>
  <si>
    <t>620819965</t>
  </si>
  <si>
    <t>Bednění zábradelních zídek a podezdívek bez profilování i s profilováním, s půdorysem přímým nebo zakřiveným plné odstranění</t>
  </si>
  <si>
    <t>https://podminky.urs.cz/item/CS_URS_2025_01/348351212</t>
  </si>
  <si>
    <t>348361216</t>
  </si>
  <si>
    <t>Výztuž zábradlí nebo zábradelních zídek z betonářské oceli 10 505</t>
  </si>
  <si>
    <t>-2099644224</t>
  </si>
  <si>
    <t>Výztuž zábradelních zídek a podezdívek z oceli 10 505 (R) nebo BSt 500</t>
  </si>
  <si>
    <t>https://podminky.urs.cz/item/CS_URS_2025_01/348361216</t>
  </si>
  <si>
    <t>"Stanoveno orientačně na základě vzorce koeficientu vyztužení (Tonáž výztuže (t) = Objem betonu (m3) × Vyztužení (kg/m3) / 1000)</t>
  </si>
  <si>
    <t>12,478*150/1000</t>
  </si>
  <si>
    <t>348401120</t>
  </si>
  <si>
    <t>Montáž oplocení ze strojového pletiva s napínacími dráty v do 1,6 m</t>
  </si>
  <si>
    <t>-136343251</t>
  </si>
  <si>
    <t>Montáž oplocení z pletiva strojového s napínacími dráty do 1,6 m</t>
  </si>
  <si>
    <t>https://podminky.urs.cz/item/CS_URS_2025_01/348401120</t>
  </si>
  <si>
    <t>28</t>
  </si>
  <si>
    <t>31327512</t>
  </si>
  <si>
    <t>pletivo drátěné plastifikované se čtvercovými oky 55/2,5mm v 1500mm</t>
  </si>
  <si>
    <t>542393406</t>
  </si>
  <si>
    <t>28*1,05 'Přepočtené koeficientem množství</t>
  </si>
  <si>
    <t>SO.03 - Zpevněné plochy a ostatní vnější plochy</t>
  </si>
  <si>
    <t xml:space="preserve">    5 - Komunikace pozemní</t>
  </si>
  <si>
    <t>180405111</t>
  </si>
  <si>
    <t>Založení trávníku ve vegetačních prefabrikátech výsevem semene v rovině a ve svahu do 1:5</t>
  </si>
  <si>
    <t>2061116024</t>
  </si>
  <si>
    <t>Založení trávníků ve vegetačních dlaždicích nebo prefabrikátech výsevem semene v rovině nebo na svahu do 1:5</t>
  </si>
  <si>
    <t>https://podminky.urs.cz/item/CS_URS_2025_01/180405111</t>
  </si>
  <si>
    <t>38,38</t>
  </si>
  <si>
    <t>22</t>
  </si>
  <si>
    <t>00572410</t>
  </si>
  <si>
    <t>osivo směs travní parková</t>
  </si>
  <si>
    <t>kg</t>
  </si>
  <si>
    <t>-403463792</t>
  </si>
  <si>
    <t>38,38*0,02 'Přepočtené koeficientem množství</t>
  </si>
  <si>
    <t>181411131</t>
  </si>
  <si>
    <t>Založení parkového trávníku výsevem pl do 1000 m2 v rovině a ve svahu do 1:5</t>
  </si>
  <si>
    <t>56891910</t>
  </si>
  <si>
    <t>Založení trávníku na půdě předem připravené plochy do 1000 m2 výsevem včetně utažení parkového v rovině nebo na svahu do 1:5</t>
  </si>
  <si>
    <t>https://podminky.urs.cz/item/CS_URS_2025_01/181411131</t>
  </si>
  <si>
    <t>"Plochy převzaty z modelu projektanta</t>
  </si>
  <si>
    <t>470,995+25,996+3,639</t>
  </si>
  <si>
    <t>694501746</t>
  </si>
  <si>
    <t>500,63*0,02 'Přepočtené koeficientem množství</t>
  </si>
  <si>
    <t>181411132</t>
  </si>
  <si>
    <t>Založení parkového trávníku výsevem pl do 1000 m2 ve svahu přes 1:5 do 1:2</t>
  </si>
  <si>
    <t>-1999240674</t>
  </si>
  <si>
    <t>Založení trávníku na půdě předem připravené plochy do 1000 m2 výsevem včetně utažení parkového na svahu přes 1:5 do 1:2</t>
  </si>
  <si>
    <t>https://podminky.urs.cz/item/CS_URS_2025_01/181411132</t>
  </si>
  <si>
    <t>460899607</t>
  </si>
  <si>
    <t>67,971*0,02 'Přepočtené koeficientem množství</t>
  </si>
  <si>
    <t>185803111</t>
  </si>
  <si>
    <t>Ošetření trávníku shrabáním v rovině a svahu do 1:5</t>
  </si>
  <si>
    <t>1614202593</t>
  </si>
  <si>
    <t>Ošetření trávníku jednorázové v rovině nebo na svahu do 1:5</t>
  </si>
  <si>
    <t>https://podminky.urs.cz/item/CS_URS_2025_01/185803111</t>
  </si>
  <si>
    <t>500,63</t>
  </si>
  <si>
    <t>185803112</t>
  </si>
  <si>
    <t>Ošetření trávníku shrabáním ve svahu přes 1:5 do 1:2</t>
  </si>
  <si>
    <t>-234267204</t>
  </si>
  <si>
    <t>Ošetření trávníku jednorázové na svahu přes 1:5 do 1:2</t>
  </si>
  <si>
    <t>https://podminky.urs.cz/item/CS_URS_2025_01/185803112</t>
  </si>
  <si>
    <t>185803211</t>
  </si>
  <si>
    <t>Uválcování trávníku v rovině a svahu do 1:5</t>
  </si>
  <si>
    <t>-1527845197</t>
  </si>
  <si>
    <t>Uválcování trávníku v rovině nebo na svahu do 1:5</t>
  </si>
  <si>
    <t>https://podminky.urs.cz/item/CS_URS_2025_01/185803211</t>
  </si>
  <si>
    <t>185851121</t>
  </si>
  <si>
    <t>Dovoz vody pro zálivku rostlin za vzdálenost do 1000 m</t>
  </si>
  <si>
    <t>-1174640343</t>
  </si>
  <si>
    <t>Dovoz vody pro zálivku rostlin na vzdálenost do 1000 m</t>
  </si>
  <si>
    <t>https://podminky.urs.cz/item/CS_URS_2025_01/185851121</t>
  </si>
  <si>
    <t>"3x provedení zálivky (4l vody na 1m2 při jedné zálivce)</t>
  </si>
  <si>
    <t>4*568,601*3/1000</t>
  </si>
  <si>
    <t>27</t>
  </si>
  <si>
    <t>311322511</t>
  </si>
  <si>
    <t>Nosná zeď ze ŽB odolného proti agresivnímu prostředí tř. C 25/30 bez výztuže</t>
  </si>
  <si>
    <t>1237072533</t>
  </si>
  <si>
    <t>Nadzákladové zdi z betonu železového (bez výztuže) nosné odolného proti agresivnímu prostředí tř. C 25/30</t>
  </si>
  <si>
    <t>https://podminky.urs.cz/item/CS_URS_2025_01/311322511</t>
  </si>
  <si>
    <t>"Výkazy převzaty z modelu projektanta</t>
  </si>
  <si>
    <t>"Opěrná stěna v exteriéru u terasy</t>
  </si>
  <si>
    <t>2,189*0,25*7</t>
  </si>
  <si>
    <t>2,189*0,25*4,45</t>
  </si>
  <si>
    <t>1,9*0,25*2,45</t>
  </si>
  <si>
    <t>-2038399758</t>
  </si>
  <si>
    <t>1,36*7</t>
  </si>
  <si>
    <t>,1,36*4,45</t>
  </si>
  <si>
    <t>0,7*2,45</t>
  </si>
  <si>
    <t>29</t>
  </si>
  <si>
    <t>-1909981601</t>
  </si>
  <si>
    <t>11,235</t>
  </si>
  <si>
    <t>312361821</t>
  </si>
  <si>
    <t>Výztuž výplňových zdí betonářskou ocelí 10 505</t>
  </si>
  <si>
    <t>1170682093</t>
  </si>
  <si>
    <t>Výztuž nadzákladových zdí výplňových svislých nebo odkloněných od svislice, rovných nebo oblých z betonářské oceli 10 505 (R) nebo BSt 500</t>
  </si>
  <si>
    <t>https://podminky.urs.cz/item/CS_URS_2025_01/312361821</t>
  </si>
  <si>
    <t>7,43*150/1000</t>
  </si>
  <si>
    <t>23</t>
  </si>
  <si>
    <t>430321515</t>
  </si>
  <si>
    <t>Schodišťová konstrukce a rampa ze ŽB tř. C 20/25</t>
  </si>
  <si>
    <t>647781984</t>
  </si>
  <si>
    <t>Schodišťové konstrukce a rampy z betonu železového (bez výztuže) stupně, schodnice, ramena, podesty s nosníky tř. C 20/25</t>
  </si>
  <si>
    <t>https://podminky.urs.cz/item/CS_URS_2025_01/430321515</t>
  </si>
  <si>
    <t>"Výkaz převzatý z modelu projektanta</t>
  </si>
  <si>
    <t>4,593+0,771+0,715</t>
  </si>
  <si>
    <t>24</t>
  </si>
  <si>
    <t>-799030416</t>
  </si>
  <si>
    <t>1,2*0,176*8</t>
  </si>
  <si>
    <t>0,176*(4,6*2+3,394+4,3+2,939+4+2,483+3,7+2,028+3,4+1,572+3,1+1,117+2,8+0,661+2,5+0,206)</t>
  </si>
  <si>
    <t>(1,02+2,961)*0,077+(1+2,377)*0,125</t>
  </si>
  <si>
    <t>25</t>
  </si>
  <si>
    <t>1957263257</t>
  </si>
  <si>
    <t>Komunikace pozemní</t>
  </si>
  <si>
    <t>561121101</t>
  </si>
  <si>
    <t>Zřízení podkladu nebo ochranné vrstvy vozovky z mechanicky zpevněné zeminy MZ tl 50 mm</t>
  </si>
  <si>
    <t>1487062523</t>
  </si>
  <si>
    <t>Zřízení podkladu nebo ochranné vrstvy vozovky z mechanicky zpevněné zeminy MZ bez přidání pojiva nebo vylepšovacího materiálu, s rozprostřením, vlhčením, promísením a zhutněním, tloušťka po zhutnění 50 mm</t>
  </si>
  <si>
    <t>https://podminky.urs.cz/item/CS_URS_2025_01/561121101</t>
  </si>
  <si>
    <t>"Výměry získány z modelu projektanta</t>
  </si>
  <si>
    <t>18,43+73,73+12,64</t>
  </si>
  <si>
    <t>79,06+40,65</t>
  </si>
  <si>
    <t>58343810</t>
  </si>
  <si>
    <t>kamenivo drcené hrubé frakce 4/8</t>
  </si>
  <si>
    <t>-1996004110</t>
  </si>
  <si>
    <t>262,89*0,09 'Přepočtené koeficientem množství</t>
  </si>
  <si>
    <t>561121103</t>
  </si>
  <si>
    <t>Zřízení podkladu nebo ochranné vrstvy vozovky z mechanicky zpevněné zeminy MZ tl 100 mm</t>
  </si>
  <si>
    <t>1615377193</t>
  </si>
  <si>
    <t>Zřízení podkladu nebo ochranné vrstvy vozovky z mechanicky zpevněné zeminy MZ bez přidání pojiva nebo vylepšovacího materiálu, s rozprostřením, vlhčením, promísením a zhutněním, tloušťka po zhutnění 100 mm</t>
  </si>
  <si>
    <t>https://podminky.urs.cz/item/CS_URS_2025_01/561121103</t>
  </si>
  <si>
    <t>58344155</t>
  </si>
  <si>
    <t>štěrkodrť frakce 0/22</t>
  </si>
  <si>
    <t>-2118624547</t>
  </si>
  <si>
    <t>262,89*0,18 'Přepočtené koeficientem množství</t>
  </si>
  <si>
    <t>561121111</t>
  </si>
  <si>
    <t>Zřízení podkladu nebo ochranné vrstvy vozovky z mechanicky zpevněné zeminy MZ tl 150 mm</t>
  </si>
  <si>
    <t>-1056197433</t>
  </si>
  <si>
    <t>Zřízení podkladu nebo ochranné vrstvy vozovky z mechanicky zpevněné zeminy MZ bez přidání pojiva nebo vylepšovacího materiálu, s rozprostřením, vlhčením, promísením a zhutněním, tloušťka po zhutnění 150 mm</t>
  </si>
  <si>
    <t>https://podminky.urs.cz/item/CS_URS_2025_01/561121111</t>
  </si>
  <si>
    <t>611220327</t>
  </si>
  <si>
    <t>262,89*0,27 'Přepočtené koeficientem množství</t>
  </si>
  <si>
    <t>591211111</t>
  </si>
  <si>
    <t>Kladení dlažby z kostek drobných z kamene do lože z kameniva těženého tl 50 mm</t>
  </si>
  <si>
    <t>2090152457</t>
  </si>
  <si>
    <t>Kladení dlažby z kostek s provedením lože do tl. 50 mm, s vyplněním spár, s dvojím beraněním a se smetením přebytečného materiálu na krajnici drobných z kamene, do lože z kameniva těženého</t>
  </si>
  <si>
    <t>https://podminky.urs.cz/item/CS_URS_2025_01/591211111</t>
  </si>
  <si>
    <t>40,65+79,06</t>
  </si>
  <si>
    <t>58381014</t>
  </si>
  <si>
    <t>kostka řezanoštípaná dlažební žula 10x10x8cm</t>
  </si>
  <si>
    <t>-342779</t>
  </si>
  <si>
    <t>119,71*1,02 'Přepočtené koeficientem množství</t>
  </si>
  <si>
    <t>596211111</t>
  </si>
  <si>
    <t>Kladení zámkové dlažby komunikací pro pěší ručně tl 60 mm skupiny A pl přes 50 do 100 m2</t>
  </si>
  <si>
    <t>-999883401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</si>
  <si>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50 do 100 m2</t>
  </si>
  <si>
    <t>https://podminky.urs.cz/item/CS_URS_2025_01/596211111</t>
  </si>
  <si>
    <t>59245008</t>
  </si>
  <si>
    <t>dlažba skladebná betonová 200x100mm tl 60mm barevná</t>
  </si>
  <si>
    <t>2108160207</t>
  </si>
  <si>
    <t>104,8*1,03 'Přepočtené koeficientem množství</t>
  </si>
  <si>
    <t>596412112</t>
  </si>
  <si>
    <t>Kladení dlažby z vegetačních tvárnic pozemních komunikací velikosti dlaždic do 0,09 m2 tl 80 mm pl přes 25 do 50 m2</t>
  </si>
  <si>
    <t>1451801490</t>
  </si>
  <si>
    <t>Kladení dlažby z betonových vegetačních dlaždic pozemních komunikací s ložem z kameniva těženého nebo drceného tl. do 50 mm, s vyplněním spár a vegetačních otvorů, s hutněním vibrováním velikosti dlaždic do 0,09 m2 tl. 80 mm, pro plochy přes 25 do 50 m2</t>
  </si>
  <si>
    <t>https://podminky.urs.cz/item/CS_URS_2025_01/596412112</t>
  </si>
  <si>
    <t>59245035</t>
  </si>
  <si>
    <t>dlažba plošná vegetační betonová 200x200mm tl 80mm přírodní</t>
  </si>
  <si>
    <t>-1172746670</t>
  </si>
  <si>
    <t>38,38*1,03 'Přepočtené koeficientem množství</t>
  </si>
  <si>
    <t>596811311</t>
  </si>
  <si>
    <t>Kladení velkoformátové betonové dlažby tl do 100 mm velikosti do 0,5 m2 pl do 300 m2</t>
  </si>
  <si>
    <t>192794168</t>
  </si>
  <si>
    <t>Kladení velkoformátové dlažby pozemních komunikací a komunikací pro pěší s ložem z kameniva tl. 40 mm, s vyplněním spár, s hutněním, vibrováním a se smetením přebytečného materiálu tl. do 100 mm, velikosti dlaždic do 0,5 m2, pro plochy do 300 m2</t>
  </si>
  <si>
    <t>https://podminky.urs.cz/item/CS_URS_2025_01/596811311</t>
  </si>
  <si>
    <t>"plochy převzaté z modelu projektanta (plocha x počet ks)</t>
  </si>
  <si>
    <t>0,42*6</t>
  </si>
  <si>
    <t>59246098</t>
  </si>
  <si>
    <t>dlažba velkoformátová betonová 560x420mm tl 60mm přírodní</t>
  </si>
  <si>
    <t>-2069807022</t>
  </si>
  <si>
    <t>2,52*1,03 'Přepočtené koeficientem množství</t>
  </si>
  <si>
    <t>596991112</t>
  </si>
  <si>
    <t>Řezání betonové, kameninové a kamenné dlažby do oblouku tl přes 60 do 80 mm</t>
  </si>
  <si>
    <t>447908231</t>
  </si>
  <si>
    <t>Řezání betonové, kameninové nebo kamenné dlažby do oblouku tloušťky dlažby přes 60 do 80 mm</t>
  </si>
  <si>
    <t>https://podminky.urs.cz/item/CS_URS_2025_01/596991112</t>
  </si>
  <si>
    <t>"délka převzata z modelu projektanta</t>
  </si>
  <si>
    <t>9,803*2</t>
  </si>
  <si>
    <t>637121113</t>
  </si>
  <si>
    <t>Okapový chodník z kačírku tl 200 mm s udusáním</t>
  </si>
  <si>
    <t>-1059824988</t>
  </si>
  <si>
    <t>Okapový chodník z kameniva s udusáním a urovnáním povrchu z kačírku tl. 200 mm</t>
  </si>
  <si>
    <t>https://podminky.urs.cz/item/CS_URS_2025_01/637121113</t>
  </si>
  <si>
    <t>5,01+2,553+1,201</t>
  </si>
  <si>
    <t>916231213</t>
  </si>
  <si>
    <t>Osazení chodníkového obrubníku betonového stojatého s boční opěrou do lože z betonu prostého</t>
  </si>
  <si>
    <t>1335906210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</si>
  <si>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</si>
  <si>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https://podminky.urs.cz/item/CS_URS_2025_01/916231213</t>
  </si>
  <si>
    <t>14,38+13,12+12,1+8,65</t>
  </si>
  <si>
    <t>2,38+0,5+(2*PI*1)/4+5,49</t>
  </si>
  <si>
    <t>9,168+4,05+17,484</t>
  </si>
  <si>
    <t>59217017</t>
  </si>
  <si>
    <t>obrubník betonový chodníkový 1000x100x250mm</t>
  </si>
  <si>
    <t>-806991203</t>
  </si>
  <si>
    <t>88,893*1,02 'Přepočtené koeficientem množství</t>
  </si>
  <si>
    <t>916231291</t>
  </si>
  <si>
    <t>Příplatek za řezání obrubníků při osazování do oblouku o poloměru do 1m</t>
  </si>
  <si>
    <t>-1708366964</t>
  </si>
  <si>
    <t>Osazení chodníkového obrubníku betonového se zřízením lože, s vyplněním a zatřením spár cementovou maltou Příplatek k cenám za řezání obrubníků při osazení do oblouku vnitřního poloměru do 1 m</t>
  </si>
  <si>
    <t>https://podminky.urs.cz/item/CS_URS_2025_01/916231291</t>
  </si>
  <si>
    <t>(2*PI*1)/4</t>
  </si>
  <si>
    <t>26</t>
  </si>
  <si>
    <t>998011001</t>
  </si>
  <si>
    <t>Přesun hmot pro budovy zděné v do 6 m</t>
  </si>
  <si>
    <t>-1285570362</t>
  </si>
  <si>
    <t>Přesun hmot pro budovy občanské výstavby, bydlení, výrobu a služby s nosnou svislou konstrukcí zděnou z cihel, tvárnic nebo kamene vodorovná dopravní vzdálenost do 100 m základní pro budovy výšky do 6 m</t>
  </si>
  <si>
    <t>https://podminky.urs.cz/item/CS_URS_2025_01/998011001</t>
  </si>
  <si>
    <t>998223011</t>
  </si>
  <si>
    <t>Přesun hmot pro pozemní komunikace s krytem dlážděným</t>
  </si>
  <si>
    <t>-643719266</t>
  </si>
  <si>
    <t>Přesun hmot pro pozemní komunikace s krytem dlážděným dopravní vzdálenost do 200 m jakékoliv délky objektu</t>
  </si>
  <si>
    <t>https://podminky.urs.cz/item/CS_URS_2025_01/998223011</t>
  </si>
  <si>
    <t>SO.04 - Přípojka vodovodu</t>
  </si>
  <si>
    <t>D1 - URS.800.0001 - Vodovodní přípojka</t>
  </si>
  <si>
    <t xml:space="preserve">    8 - Vedení trubní dálková a přípojná</t>
  </si>
  <si>
    <t>D1</t>
  </si>
  <si>
    <t>URS.800.0001 - Vodovodní přípojka</t>
  </si>
  <si>
    <t>121151103</t>
  </si>
  <si>
    <t>Sejmutí ornice plochy do 100 m2 tl vrstvy do 200 mm strojně</t>
  </si>
  <si>
    <t>655269708</t>
  </si>
  <si>
    <t>https://podminky.urs.cz/item/CS_URS_2025_01/121151103</t>
  </si>
  <si>
    <t>"délka*šířka</t>
  </si>
  <si>
    <t>(3,085+1)*0.6</t>
  </si>
  <si>
    <t>132251101</t>
  </si>
  <si>
    <t>Hloubení rýh nezapažených š do 800 mm v hornině třídy těžitelnosti I skupiny 3 objem do 20 m3 strojně</t>
  </si>
  <si>
    <t>-1521076273</t>
  </si>
  <si>
    <t>https://podminky.urs.cz/item/CS_URS_2025_01/132251101</t>
  </si>
  <si>
    <t>"délka*šířka*(hloubka-tloušťka ornice)</t>
  </si>
  <si>
    <t>(3,085+1)*0.6*(1.5-0.2)</t>
  </si>
  <si>
    <t>139001101</t>
  </si>
  <si>
    <t>Příplatek za ztížení vykopávky v blízkosti podzemního vedení</t>
  </si>
  <si>
    <t>-882195536</t>
  </si>
  <si>
    <t>https://podminky.urs.cz/item/CS_URS_2025_01/139001101</t>
  </si>
  <si>
    <t>"předpoklad délky*šířka*hloubka</t>
  </si>
  <si>
    <t>2.0*0.6*1.5</t>
  </si>
  <si>
    <t>162351103</t>
  </si>
  <si>
    <t>Vodorovné přemístění přes 50 do 500 m výkopku/sypaniny z horniny třídy těžitelnosti I skupiny 1 až 3</t>
  </si>
  <si>
    <t>-248380181</t>
  </si>
  <si>
    <t>https://podminky.urs.cz/item/CS_URS_2025_01/162351103</t>
  </si>
  <si>
    <t>-1665072305</t>
  </si>
  <si>
    <t>"délka*šířka*(hloubka-tloušťka ornice-tloušťka vrstvy obsypu-výška podkladního lože)</t>
  </si>
  <si>
    <t>(3,085+1)*0.6*(1.5-0.2-0.05-0.15)</t>
  </si>
  <si>
    <t>175111101</t>
  </si>
  <si>
    <t>Obsypání potrubí ručně sypaninou bez prohození, uloženou do 3 m</t>
  </si>
  <si>
    <t>-2050902499</t>
  </si>
  <si>
    <t>https://podminky.urs.cz/item/CS_URS_2025_01/175111101</t>
  </si>
  <si>
    <t>"délka*šířka*tloušťka vrstvy obsypu</t>
  </si>
  <si>
    <t>(3,085+1)*0.6*0.05</t>
  </si>
  <si>
    <t>58337308</t>
  </si>
  <si>
    <t>štěrkopísek frakce 0/2</t>
  </si>
  <si>
    <t>-589999738</t>
  </si>
  <si>
    <t>šířka*délka*tloušťka vrstvy obsypu*spotřeba</t>
  </si>
  <si>
    <t>0.6*(3,085+1)*0.05*1.35</t>
  </si>
  <si>
    <t>181351003</t>
  </si>
  <si>
    <t>Rozprostření ornice tl vrstvy do 200 mm pl do 100 m2 v rovině nebo ve svahu do 1:5 strojně</t>
  </si>
  <si>
    <t>868250107</t>
  </si>
  <si>
    <t>https://podminky.urs.cz/item/CS_URS_2025_01/181351003</t>
  </si>
  <si>
    <t>451573111</t>
  </si>
  <si>
    <t>Lože pod potrubí otevřený výkop ze štěrkopísku</t>
  </si>
  <si>
    <t>-1927459327</t>
  </si>
  <si>
    <t>https://podminky.urs.cz/item/CS_URS_2025_01/451573111</t>
  </si>
  <si>
    <t>délka*šířka*výška podkladního lože</t>
  </si>
  <si>
    <t>(3,085+1)*0.6*0.1</t>
  </si>
  <si>
    <t>871161141</t>
  </si>
  <si>
    <t>Montáž potrubí z PE100 RC SDR 11 otevřený výkop svařovaných na tupo d 32 x 3,0 mm</t>
  </si>
  <si>
    <t>-1130747867</t>
  </si>
  <si>
    <t>Montáž vodovodního potrubí z polyetylenu PE100 RC v otevřeném výkopu svařovaných na tupo SDR 11/PN16 d 32 x 3,0 mm</t>
  </si>
  <si>
    <t>https://podminky.urs.cz/item/CS_URS_2025_01/871161141</t>
  </si>
  <si>
    <t>délka</t>
  </si>
  <si>
    <t>9,701</t>
  </si>
  <si>
    <t>28613500</t>
  </si>
  <si>
    <t>potrubí vodovodní dvouvrstvé PE100 RC SDR11 32x3,0mm</t>
  </si>
  <si>
    <t>-1912784562</t>
  </si>
  <si>
    <t>9,701*1,015 'Přepočtené koeficientem množství</t>
  </si>
  <si>
    <t>891211112</t>
  </si>
  <si>
    <t>Montáž vodovodních šoupátek otevřený výkop DN 50</t>
  </si>
  <si>
    <t>-1548690931</t>
  </si>
  <si>
    <t>https://podminky.urs.cz/item/CS_URS_2025_01/891211112</t>
  </si>
  <si>
    <t>42221210</t>
  </si>
  <si>
    <t>šoupě přírubové vodovodní krátká stavební dl DN 50 PN10-16</t>
  </si>
  <si>
    <t>-1471258390</t>
  </si>
  <si>
    <t>42291072</t>
  </si>
  <si>
    <t>souprava zemní pro šoupátka DN 40-50mm Rd 1,5m</t>
  </si>
  <si>
    <t>1889460285</t>
  </si>
  <si>
    <t>891269111</t>
  </si>
  <si>
    <t>Montáž navrtávacích pasů na potrubí z jakýchkoli trub DN 100</t>
  </si>
  <si>
    <t>912826111</t>
  </si>
  <si>
    <t>https://podminky.urs.cz/item/CS_URS_2025_01/891269111</t>
  </si>
  <si>
    <t>42271414</t>
  </si>
  <si>
    <t>pás navrtávací z tvárné litiny DN 100, pro litinové a ocelové potrubí, se závitovým výstupem 1",5/4",6/4",2"</t>
  </si>
  <si>
    <t>1436582152</t>
  </si>
  <si>
    <t>892233122</t>
  </si>
  <si>
    <t>Proplach a dezinfekce vodovodního potrubí DN od 40 do 70</t>
  </si>
  <si>
    <t>-1001000007</t>
  </si>
  <si>
    <t>https://podminky.urs.cz/item/CS_URS_2025_01/892233122</t>
  </si>
  <si>
    <t>892241111</t>
  </si>
  <si>
    <t>Tlaková zkouška vodou potrubí DN do 80</t>
  </si>
  <si>
    <t>-1000007061</t>
  </si>
  <si>
    <t>https://podminky.urs.cz/item/CS_URS_2025_01/892241111</t>
  </si>
  <si>
    <t>899401112</t>
  </si>
  <si>
    <t>Osazení poklopů uličních litinových šoupátkových</t>
  </si>
  <si>
    <t>62510291</t>
  </si>
  <si>
    <t>https://podminky.urs.cz/item/CS_URS_2025_01/899401112</t>
  </si>
  <si>
    <t>42291352</t>
  </si>
  <si>
    <t>poklop litinový šoupátkový pro zemní soupravy osazení do terénu a do vozovky</t>
  </si>
  <si>
    <t>561975206</t>
  </si>
  <si>
    <t>141720011</t>
  </si>
  <si>
    <t>Neřízený zemní protlak strojně průměru do 50 mm v hornině třídy těžitelnosti I a II skupiny 3 a 4</t>
  </si>
  <si>
    <t>170092037</t>
  </si>
  <si>
    <t>Neřízený zemní protlak v hornině třídy těžitelnosti I a II, skupiny 3 a 4 průměru protlaku do 50 mm</t>
  </si>
  <si>
    <t>https://podminky.urs.cz/item/CS_URS_2025_01/141720011</t>
  </si>
  <si>
    <t>"délka potrubí pod komunikací</t>
  </si>
  <si>
    <t>9,701-3,085-1</t>
  </si>
  <si>
    <t>Vedení trubní dálková a přípojná</t>
  </si>
  <si>
    <t>899721111</t>
  </si>
  <si>
    <t>Signalizační vodič DN do 150 mm na potrubí</t>
  </si>
  <si>
    <t>1579892931</t>
  </si>
  <si>
    <t>Signalizační vodič na potrubí DN do 150 mm</t>
  </si>
  <si>
    <t>https://podminky.urs.cz/item/CS_URS_2025_01/899721111</t>
  </si>
  <si>
    <t>899722111</t>
  </si>
  <si>
    <t>Krytí potrubí z plastů výstražnou fólií z PVC do 20 cm</t>
  </si>
  <si>
    <t>152558530</t>
  </si>
  <si>
    <t>Krytí potrubí z plastů výstražnou fólií z PVC šířky do 20 cm</t>
  </si>
  <si>
    <t>https://podminky.urs.cz/item/CS_URS_2025_01/899722111</t>
  </si>
  <si>
    <t>SO.05 - Přípojka kanalizace</t>
  </si>
  <si>
    <t xml:space="preserve">    997 - Doprava suti a vybouraných hmot</t>
  </si>
  <si>
    <t xml:space="preserve">    721 - Zdravotechnika - vnitřní kanalizace</t>
  </si>
  <si>
    <t>113107122</t>
  </si>
  <si>
    <t>Odstranění podkladu z kameniva drceného tl přes 100 do 200 mm ručně</t>
  </si>
  <si>
    <t>-1820826725</t>
  </si>
  <si>
    <t>Odstranění podkladů nebo krytů ručně s přemístěním hmot na skládku na vzdálenost do 3 m nebo s naložením na dopravní prostředek z kameniva hrubého drceného, o tl. vrstvy přes 100 do 200 mm</t>
  </si>
  <si>
    <t>https://podminky.urs.cz/item/CS_URS_2025_01/113107122</t>
  </si>
  <si>
    <t>0,9*4,323</t>
  </si>
  <si>
    <t>113107141</t>
  </si>
  <si>
    <t>Odstranění podkladu živičného tl 50 mm ručně</t>
  </si>
  <si>
    <t>1191059963</t>
  </si>
  <si>
    <t>Odstranění podkladů nebo krytů ručně s přemístěním hmot na skládku na vzdálenost do 3 m nebo s naložením na dopravní prostředek živičných, o tl. vrstvy do 50 mm</t>
  </si>
  <si>
    <t>https://podminky.urs.cz/item/CS_URS_2025_01/113107141</t>
  </si>
  <si>
    <t>140801358</t>
  </si>
  <si>
    <t>"Revizní šachta</t>
  </si>
  <si>
    <t>1*1</t>
  </si>
  <si>
    <t>"Trubní vedení</t>
  </si>
  <si>
    <t>0,9*3,22</t>
  </si>
  <si>
    <t>132454201</t>
  </si>
  <si>
    <t>Hloubení zapažených rýh š do 2000 mm v hornině třídy těžitelnosti II skupiny 5 objem do 20 m3</t>
  </si>
  <si>
    <t>-1766702965</t>
  </si>
  <si>
    <t>Hloubení zapažených rýh šířky přes 800 do 2 000 mm strojně s urovnáním dna do předepsaného profilu a spádu v hornině třídy těžitelnosti II skupiny 5 do 20 m3</t>
  </si>
  <si>
    <t>https://podminky.urs.cz/item/CS_URS_2025_01/132454201</t>
  </si>
  <si>
    <t>"délka*šířka*hloubka</t>
  </si>
  <si>
    <t>3,28*0,9*(2,065-0,2)</t>
  </si>
  <si>
    <t>4,32*0,9*(2,065-0,25)</t>
  </si>
  <si>
    <t>1*1*1,65</t>
  </si>
  <si>
    <t>151101102</t>
  </si>
  <si>
    <t>Zřízení příložného pažení a rozepření stěn rýh hl přes 2 do 4 m</t>
  </si>
  <si>
    <t>-1360868955</t>
  </si>
  <si>
    <t>Zřízení pažení a rozepření stěn rýh pro podzemní vedení příložné pro jakoukoliv mezerovitost, hloubky přes 2 do 4 m</t>
  </si>
  <si>
    <t>https://podminky.urs.cz/item/CS_URS_2025_01/151101102</t>
  </si>
  <si>
    <t>3,28*(2,065-0,2)*2</t>
  </si>
  <si>
    <t>4,32*(2,065-0,25)*2</t>
  </si>
  <si>
    <t>1*1,65*2</t>
  </si>
  <si>
    <t>151101112</t>
  </si>
  <si>
    <t>Odstranění příložného pažení a rozepření stěn rýh hl přes 2 do 4 m</t>
  </si>
  <si>
    <t>-671683072</t>
  </si>
  <si>
    <t>Odstranění pažení a rozepření stěn rýh pro podzemní vedení s uložením materiálu na vzdálenost do 3 m od kraje výkopu příložné, hloubky přes 2 do 4 m</t>
  </si>
  <si>
    <t>https://podminky.urs.cz/item/CS_URS_2025_01/151101112</t>
  </si>
  <si>
    <t>31,216</t>
  </si>
  <si>
    <t>-525220828</t>
  </si>
  <si>
    <t>72710967</t>
  </si>
  <si>
    <t>14,212-9,548</t>
  </si>
  <si>
    <t>167151102</t>
  </si>
  <si>
    <t>Nakládání výkopku z hornin třídy těžitelnosti II skupiny 4 a 5 do 100 m3</t>
  </si>
  <si>
    <t>-341651730</t>
  </si>
  <si>
    <t>Nakládání, skládání a překládání neulehlého výkopku nebo sypaniny strojně nakládání, množství do 100 m3, z horniny třídy těžitelnosti II, skupiny 4 a 5</t>
  </si>
  <si>
    <t>https://podminky.urs.cz/item/CS_URS_2025_01/167151102</t>
  </si>
  <si>
    <t>-1294754850</t>
  </si>
  <si>
    <t>(14,212-9,548)*2,05</t>
  </si>
  <si>
    <t>174111101</t>
  </si>
  <si>
    <t>Zásyp jam, šachet rýh nebo kolem objektů sypaninou se zhutněním ručně</t>
  </si>
  <si>
    <t>1528302196</t>
  </si>
  <si>
    <t>Zásyp sypaninou z jakékoliv horniny ručně s uložením výkopku ve vrstvách se zhutněním jam, šachet, rýh nebo kolem objektů v těchto vykopávkách</t>
  </si>
  <si>
    <t>https://podminky.urs.cz/item/CS_URS_2025_01/174111101</t>
  </si>
  <si>
    <t>((2,065-0,15-0,1-0,22-0,075-0,15-0,3)-0,25)*0,9*7,787</t>
  </si>
  <si>
    <t>7,787*0,9*0,3+(0,15*0,325)</t>
  </si>
  <si>
    <t>181311103</t>
  </si>
  <si>
    <t>Rozprostření ornice tl vrstvy do 200 mm v rovině nebo ve svahu do 1:5 ručně</t>
  </si>
  <si>
    <t>927786980</t>
  </si>
  <si>
    <t>Rozprostření a urovnání ornice v rovině nebo ve svahu sklonu do 1:5 ručně při souvislé ploše, tl. vrstvy do 200 mm</t>
  </si>
  <si>
    <t>https://podminky.urs.cz/item/CS_URS_2025_01/181311103</t>
  </si>
  <si>
    <t>314875937</t>
  </si>
  <si>
    <t>"délka*šířka*výška</t>
  </si>
  <si>
    <t>(6,035+1,722)*0,1*0,9</t>
  </si>
  <si>
    <t>452111111</t>
  </si>
  <si>
    <t>Osazení betonových pražců otevřený výkop pl do 25000 mm2</t>
  </si>
  <si>
    <t>219585899</t>
  </si>
  <si>
    <t>Osazení betonových dílců pražců pod potrubí v otevřeném výkopu, průřezové plochy do 25000 mm2</t>
  </si>
  <si>
    <t>https://podminky.urs.cz/item/CS_URS_2025_01/452111111</t>
  </si>
  <si>
    <t>pražec betonový</t>
  </si>
  <si>
    <t>ks</t>
  </si>
  <si>
    <t>-152085566</t>
  </si>
  <si>
    <t>452311131</t>
  </si>
  <si>
    <t>Podkladní desky z betonu prostého bez zvýšených nároků na prostředí tř. C 12/15 otevřený výkop</t>
  </si>
  <si>
    <t>843831285</t>
  </si>
  <si>
    <t>Podkladní a zajišťovací konstrukce z betonu prostého v otevřeném výkopu bez zvýšených nároků na prostředí desky pod potrubí, stoky a drobné objekty z betonu tř. C 12/15</t>
  </si>
  <si>
    <t>https://podminky.urs.cz/item/CS_URS_2025_01/452311131</t>
  </si>
  <si>
    <t xml:space="preserve">"Trbuní vedení </t>
  </si>
  <si>
    <t>0,1*0,8*7,75</t>
  </si>
  <si>
    <t>0,8*1*0,15</t>
  </si>
  <si>
    <t>564251011</t>
  </si>
  <si>
    <t>Podklad nebo podsyp ze štěrkopísku ŠP plochy do 100 m2 tl 150 mm</t>
  </si>
  <si>
    <t>1419681768</t>
  </si>
  <si>
    <t>Podklad nebo podsyp ze štěrkopísku ŠP s rozprostřením, vlhčením a zhutněním plochy jednotlivě do 100 m2, po zhutnění tl. 150 mm</t>
  </si>
  <si>
    <t>https://podminky.urs.cz/item/CS_URS_2025_01/564251011</t>
  </si>
  <si>
    <t>7,977*0,9</t>
  </si>
  <si>
    <t>576133111</t>
  </si>
  <si>
    <t>Asfaltový koberec mastixový SMA 8 (AKMJ) tl 40 mm š do 3 m</t>
  </si>
  <si>
    <t>1238916786</t>
  </si>
  <si>
    <t>Asfaltový koberec mastixový SMA 8 (AKMJ) s rozprostřením a se zhutněním v pruhu šířky do 3 m, po zhutnění tl. 40 mm</t>
  </si>
  <si>
    <t>https://podminky.urs.cz/item/CS_URS_2025_01/576133111</t>
  </si>
  <si>
    <t>4,323*0,9</t>
  </si>
  <si>
    <t>831312121</t>
  </si>
  <si>
    <t>Montáž potrubí z trub kameninových hrdlových s integrovaným těsněním výkop sklon do 20 % DN 150</t>
  </si>
  <si>
    <t>1838996862</t>
  </si>
  <si>
    <t>Montáž potrubí z trub kameninových hrdlových s integrovaným těsněním v otevřeném výkopu ve sklonu do 20 % DN 150</t>
  </si>
  <si>
    <t>https://podminky.urs.cz/item/CS_URS_2025_01/831312121</t>
  </si>
  <si>
    <t>6,035+1,752</t>
  </si>
  <si>
    <t>59710632</t>
  </si>
  <si>
    <t>trouba kameninová glazovaná DN 150 dl 1,00m spojovací systém F</t>
  </si>
  <si>
    <t>1778981872</t>
  </si>
  <si>
    <t>7,787*1,015 'Přepočtené koeficientem množství</t>
  </si>
  <si>
    <t>837355121</t>
  </si>
  <si>
    <t>Výsek a montáž kameninové odbočné tvarovky DN 200</t>
  </si>
  <si>
    <t>1571797704</t>
  </si>
  <si>
    <t>Výsek a montáž kameninové odbočné tvarovky na kameninovém potrubí DN 200</t>
  </si>
  <si>
    <t>https://podminky.urs.cz/item/CS_URS_2025_01/837355121</t>
  </si>
  <si>
    <t>41</t>
  </si>
  <si>
    <t>894812001</t>
  </si>
  <si>
    <t>Revizní a čistící šachta z PP šachtové dno DN 400/150 přímý tok</t>
  </si>
  <si>
    <t>68779688</t>
  </si>
  <si>
    <t>https://podminky.urs.cz/item/CS_URS_2025_01/894812001</t>
  </si>
  <si>
    <t>894812033</t>
  </si>
  <si>
    <t>Revizní a čistící šachta z PP DN 400 šachtová roura korugovaná bez hrdla světlé hloubky 2000 mm</t>
  </si>
  <si>
    <t>626289899</t>
  </si>
  <si>
    <t>Revizní a čistící šachta z polypropylenu PP pro hladké trouby DN 400 roura šachtová korugovaná bez hrdla, světlé hloubky 2000 mm</t>
  </si>
  <si>
    <t>https://podminky.urs.cz/item/CS_URS_2025_01/894812033</t>
  </si>
  <si>
    <t>894812051</t>
  </si>
  <si>
    <t>Revizní a čistící šachta z PP DN 400 poklop plastový pochůzí pro třídu zatížení A15</t>
  </si>
  <si>
    <t>2117172412</t>
  </si>
  <si>
    <t>https://podminky.urs.cz/item/CS_URS_2025_01/894812051</t>
  </si>
  <si>
    <t>899623141</t>
  </si>
  <si>
    <t>Obetonování potrubí nebo zdiva stok betonem prostým tř. C 12/15 v otevřeném výkopu</t>
  </si>
  <si>
    <t>-1484000468</t>
  </si>
  <si>
    <t>Obetonování potrubí nebo zdiva stok betonem prostým v otevřeném výkopu, betonem tř. C 12/15</t>
  </si>
  <si>
    <t>https://podminky.urs.cz/item/CS_URS_2025_01/899623141</t>
  </si>
  <si>
    <t>7,787*((0,12+0,15+0,15)-(0,15*0,325))</t>
  </si>
  <si>
    <t>919735111</t>
  </si>
  <si>
    <t>Řezání stávajícího živičného krytu hl do 50 mm</t>
  </si>
  <si>
    <t>-2122480075</t>
  </si>
  <si>
    <t>Řezání stávajícího živičného krytu nebo podkladu hloubky do 50 mm</t>
  </si>
  <si>
    <t>https://podminky.urs.cz/item/CS_URS_2025_01/919735111</t>
  </si>
  <si>
    <t>0,9+2*4,323</t>
  </si>
  <si>
    <t>997</t>
  </si>
  <si>
    <t>Doprava suti a vybouraných hmot</t>
  </si>
  <si>
    <t>997221665</t>
  </si>
  <si>
    <t>Poplatek za uložení na skládce (skládkovné) odpadu asfaltového s dehtem kód odpadu 17 03 01</t>
  </si>
  <si>
    <t>-1150842577</t>
  </si>
  <si>
    <t>Poplatek za uložení stavebního odpadu na skládce (skládkovné) asfaltového s dehtem zatříděného do Katalogu odpadů pod kódem 17 03 01</t>
  </si>
  <si>
    <t>https://podminky.urs.cz/item/CS_URS_2025_01/997221665</t>
  </si>
  <si>
    <t>998225111</t>
  </si>
  <si>
    <t>Přesun hmot pro pozemní komunikace s krytem z kamene, monolitickým betonovým nebo živičným</t>
  </si>
  <si>
    <t>1756265371</t>
  </si>
  <si>
    <t>Přesun hmot pro komunikace s krytem z kameniva, monolitickým betonovým nebo živičným dopravní vzdálenost do 200 m jakékoliv délky objektu</t>
  </si>
  <si>
    <t>https://podminky.urs.cz/item/CS_URS_2025_01/998225111</t>
  </si>
  <si>
    <t>998275101</t>
  </si>
  <si>
    <t>Přesun hmot pro trubní vedení z trub kameninových otevřený výkop</t>
  </si>
  <si>
    <t>2131187072</t>
  </si>
  <si>
    <t>Přesun hmot pro trubní vedení hloubené z trub kameninových pro kanalizace v otevřeném výkopu dopravní vzdálenost do 15 m</t>
  </si>
  <si>
    <t>https://podminky.urs.cz/item/CS_URS_2025_01/998275101</t>
  </si>
  <si>
    <t>721</t>
  </si>
  <si>
    <t>Zdravotechnika - vnitřní kanalizace</t>
  </si>
  <si>
    <t>721290112</t>
  </si>
  <si>
    <t>Zkouška těsnosti potrubí kanalizace vodou DN 150/DN 200</t>
  </si>
  <si>
    <t>1700775605</t>
  </si>
  <si>
    <t>https://podminky.urs.cz/item/CS_URS_2025_01/721290112</t>
  </si>
  <si>
    <t>7,787</t>
  </si>
  <si>
    <t>SO.06 - Přípojka plynovodu</t>
  </si>
  <si>
    <t>D2 - URS.800.0003 - Plynová přípojka</t>
  </si>
  <si>
    <t>D2</t>
  </si>
  <si>
    <t>URS.800.0003 - Plynová přípojka</t>
  </si>
  <si>
    <t>-1104222406</t>
  </si>
  <si>
    <t>3,8*0.8</t>
  </si>
  <si>
    <t>2043577607</t>
  </si>
  <si>
    <t>3,8*0.8*(1-0.2)</t>
  </si>
  <si>
    <t>31644342</t>
  </si>
  <si>
    <t>"předpokla délky*šířka*hloubka</t>
  </si>
  <si>
    <t>2*0.8*1</t>
  </si>
  <si>
    <t>-1348847014</t>
  </si>
  <si>
    <t>-1793320594</t>
  </si>
  <si>
    <t>3,8*0.8*(1-0.2-0.3-0.1)</t>
  </si>
  <si>
    <t>958484135</t>
  </si>
  <si>
    <t>3,8*0.8*0.3</t>
  </si>
  <si>
    <t>-1123736389</t>
  </si>
  <si>
    <t>"délka*šířka*tloušťka vrstvy obsypu*objemová hmotnost kameniva</t>
  </si>
  <si>
    <t>3,8*0.8*0.1*1.35</t>
  </si>
  <si>
    <t>-332193146</t>
  </si>
  <si>
    <t>254492483</t>
  </si>
  <si>
    <t>"délka*šířka*výška podkladního lože</t>
  </si>
  <si>
    <t>3,8*0.8*0.1</t>
  </si>
  <si>
    <t>230040006</t>
  </si>
  <si>
    <t>Montáž trubní díly závitové DN 1"</t>
  </si>
  <si>
    <t>-1701117964</t>
  </si>
  <si>
    <t>https://podminky.urs.cz/item/CS_URS_2025_01/230040006</t>
  </si>
  <si>
    <t>55138963</t>
  </si>
  <si>
    <t>kohout kulový plnoprůtokový nikl ovládání páčka PN35 T 185°C (EN 331, MOP 5) 1" žlutý</t>
  </si>
  <si>
    <t>-1305899300</t>
  </si>
  <si>
    <t>230205031</t>
  </si>
  <si>
    <t>Montáž plynovodního potrubí plastového svařované na tupo nebo elektrospojkou dn 40 mm en 3,7 mm</t>
  </si>
  <si>
    <t>-67863965</t>
  </si>
  <si>
    <t>Montáž plynovodního potrubí PE průměru do 110 mm návin nebo tyč, svařované na tupo nebo elektrospojkou Ø 40, tl. stěny 3,7 mm</t>
  </si>
  <si>
    <t>https://podminky.urs.cz/item/CS_URS_2025_01/230205031</t>
  </si>
  <si>
    <t>"délka</t>
  </si>
  <si>
    <t>28613912</t>
  </si>
  <si>
    <t>potrubí plynovodní PE 100RC SDR 11 PN 0,4MPa D 40x3,7mm</t>
  </si>
  <si>
    <t>440344922</t>
  </si>
  <si>
    <t>8*1,05 "přepočítáno koeficientem množství</t>
  </si>
  <si>
    <t>55134584</t>
  </si>
  <si>
    <t>trubka ochranná korugovaná na plyn protipožární D 40mm</t>
  </si>
  <si>
    <t>1496638791</t>
  </si>
  <si>
    <t>"délka*ztratné</t>
  </si>
  <si>
    <t>8*1.05</t>
  </si>
  <si>
    <t>230205231</t>
  </si>
  <si>
    <t>Montáž plynovodního trubního dílu PE elektrotvarovky nebo svařovaného na tupo dn 40 mm en 3,6 mm</t>
  </si>
  <si>
    <t>279676386</t>
  </si>
  <si>
    <t>Montáž plynovodních trubních dílů PE průměru do 110 mm elektrotvarovky nebo svařované na tupo Ø 40, tl. stěny 3,7 mm</t>
  </si>
  <si>
    <t>https://podminky.urs.cz/item/CS_URS_2025_01/230205231</t>
  </si>
  <si>
    <t>R55134593</t>
  </si>
  <si>
    <t>vsuvka na plyn protipožární D 40 x 40 mm</t>
  </si>
  <si>
    <t>-487391565</t>
  </si>
  <si>
    <t>vsuvka na plyn protipožární D 32 x 32 mm</t>
  </si>
  <si>
    <t>R55134613</t>
  </si>
  <si>
    <t>koleno 90° na plyn PN 10 protipožární D 40x40mm</t>
  </si>
  <si>
    <t>-1347002543</t>
  </si>
  <si>
    <t>koleno 90° na plyn PN 10 protipožární D 32x32mm</t>
  </si>
  <si>
    <t>230205255</t>
  </si>
  <si>
    <t>Montáž plynovodního trubního dílu PE elektrotvarovky nebo svařovaného na tupo dn 110 mm en 6,2 mm</t>
  </si>
  <si>
    <t>1136269145</t>
  </si>
  <si>
    <t>https://podminky.urs.cz/item/CS_URS_2025_01/230205255</t>
  </si>
  <si>
    <t>R28614030</t>
  </si>
  <si>
    <t>tvarovka T-kus navrtávací bez vrtáku D 110-40mm</t>
  </si>
  <si>
    <t>440781543</t>
  </si>
  <si>
    <t>tvarovka T-kus navrtávací bez vrtáku D 110-32mm</t>
  </si>
  <si>
    <t>230230016</t>
  </si>
  <si>
    <t>Hlavní tlaková zkouška vzduchem 0,6 MPa DN 50</t>
  </si>
  <si>
    <t>351931422</t>
  </si>
  <si>
    <t>https://podminky.urs.cz/item/CS_URS_2025_01/230230016</t>
  </si>
  <si>
    <t>20.0</t>
  </si>
  <si>
    <t>460671112</t>
  </si>
  <si>
    <t>Výstražná fólie pro krytí kabelů šířky přes 20 do 25 cm</t>
  </si>
  <si>
    <t>-771883228</t>
  </si>
  <si>
    <t>https://podminky.urs.cz/item/CS_URS_2025_01/460671112</t>
  </si>
  <si>
    <t>-1962776233</t>
  </si>
  <si>
    <t>SO.07 - Přípojka elektro</t>
  </si>
  <si>
    <t>D1 - URS.800.0004 - Elektro přípojka</t>
  </si>
  <si>
    <t>URS.800.0004 - Elektro přípojka</t>
  </si>
  <si>
    <t>210902012</t>
  </si>
  <si>
    <t>Montáž kabelu Al do 1 kV plného nebo laněného kulatého žíly 4x25 mm2 (např. AYKY) bez ukončení uloženého volně</t>
  </si>
  <si>
    <t>-851484110</t>
  </si>
  <si>
    <t>Montáž izolovaných kabelů hliníkových do 1 kV bez ukončení plných nebo laněných kulatých (např. AYKY) uložených volně počtu a průřezu žil 4x25 mm2</t>
  </si>
  <si>
    <t>https://podminky.urs.cz/item/CS_URS_2025_01/210902012</t>
  </si>
  <si>
    <t>1,294+2,605+5,083+1,611+14,173+1,198</t>
  </si>
  <si>
    <t>34113066</t>
  </si>
  <si>
    <t>kabel silový jádro Al izolace PVC plášť PVC 0,6/1kV (NAYY) 4x25mm2</t>
  </si>
  <si>
    <t>1511889996</t>
  </si>
  <si>
    <t>25,964*1,15 'Přepočtené koeficientem množství</t>
  </si>
  <si>
    <t>460010025</t>
  </si>
  <si>
    <t>Vytyčení trasy inženýrských sítí v zastavěném prostoru</t>
  </si>
  <si>
    <t>km</t>
  </si>
  <si>
    <t>407911693</t>
  </si>
  <si>
    <t>https://podminky.urs.cz/item/CS_URS_2025_01/460010025</t>
  </si>
  <si>
    <t>"délka*koeficient přepočtu jednotek</t>
  </si>
  <si>
    <t>25,964*0.001</t>
  </si>
  <si>
    <t>460172112</t>
  </si>
  <si>
    <t>Hloubení kabelových nezapažených rýh strojně v hornině tř I skupiny 3</t>
  </si>
  <si>
    <t>-1185261652</t>
  </si>
  <si>
    <t>https://podminky.urs.cz/item/CS_URS_2025_01/460172112</t>
  </si>
  <si>
    <t>(1,294+2,605+1,611+14,173+1,198)*0.6*0.8</t>
  </si>
  <si>
    <t>460462112</t>
  </si>
  <si>
    <t>Zásyp kabelových rýh strojně se zhutněním v hornině tř I skupiny 3 v omezeném prostoru</t>
  </si>
  <si>
    <t>-218683851</t>
  </si>
  <si>
    <t>https://podminky.urs.cz/item/CS_URS_2025_01/460462112</t>
  </si>
  <si>
    <t>460581121</t>
  </si>
  <si>
    <t>Zatravnění včetně zalití vodou na rovině</t>
  </si>
  <si>
    <t>857661247</t>
  </si>
  <si>
    <t>https://podminky.urs.cz/item/CS_URS_2025_01/460581121</t>
  </si>
  <si>
    <t>(1,294+2,605+1,611+14,173+1,198)*0.6</t>
  </si>
  <si>
    <t>460661113</t>
  </si>
  <si>
    <t>Kabelové lože z písku pro kabely nn bez zakrytí š lože přes 50 do 65 cm</t>
  </si>
  <si>
    <t>1330766675</t>
  </si>
  <si>
    <t>https://podminky.urs.cz/item/CS_URS_2025_01/460661113</t>
  </si>
  <si>
    <t>1,294+2,605+1,611+14,173+1,198</t>
  </si>
  <si>
    <t>-1174642686</t>
  </si>
  <si>
    <t>-983331953</t>
  </si>
  <si>
    <t>SO.08 - Vedlejší rozpočtové náklady</t>
  </si>
  <si>
    <t>VRN - Vedlejší rozpočtové náklady</t>
  </si>
  <si>
    <t xml:space="preserve">    VRN5 - Finanční náklady</t>
  </si>
  <si>
    <t>VRN</t>
  </si>
  <si>
    <t>VRN5</t>
  </si>
  <si>
    <t>Finanční náklady</t>
  </si>
  <si>
    <t>052103000</t>
  </si>
  <si>
    <t>Rezerva investora</t>
  </si>
  <si>
    <t>kpl</t>
  </si>
  <si>
    <t>1024</t>
  </si>
  <si>
    <t>168535801</t>
  </si>
  <si>
    <t>https://podminky.urs.cz/item/CS_URS_2025_01/052103000</t>
  </si>
  <si>
    <t>Rodinný dům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</si>
</sst>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b/>
      <sz val="8"/>
      <color rgb="FF969696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3" borderId="7" xfId="0" applyFill="1" applyBorder="1" applyAlignment="1">
      <alignment vertical="center"/>
    </xf>
    <xf numFmtId="0" fontId="21" fillId="3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0" borderId="22" xfId="0" applyNumberFormat="1" applyFont="1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8" fillId="0" borderId="22" xfId="0" applyFont="1" applyBorder="1" applyAlignment="1">
      <alignment horizontal="center" vertical="center"/>
    </xf>
    <xf numFmtId="49" fontId="38" fillId="0" borderId="22" xfId="0" applyNumberFormat="1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center" vertical="center" wrapText="1"/>
    </xf>
    <xf numFmtId="167" fontId="38" fillId="0" borderId="22" xfId="0" applyNumberFormat="1" applyFont="1" applyBorder="1" applyAlignment="1">
      <alignment vertical="center"/>
    </xf>
    <xf numFmtId="4" fontId="38" fillId="0" borderId="22" xfId="0" applyNumberFormat="1" applyFont="1" applyBorder="1" applyAlignment="1">
      <alignment vertical="center"/>
    </xf>
    <xf numFmtId="0" fontId="39" fillId="0" borderId="3" xfId="0" applyFont="1" applyBorder="1" applyAlignment="1">
      <alignment vertical="center"/>
    </xf>
    <xf numFmtId="0" fontId="38" fillId="0" borderId="14" xfId="0" applyFont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40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167" fontId="20" fillId="0" borderId="0" xfId="0" applyNumberFormat="1" applyFont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2" borderId="7" xfId="0" applyNumberFormat="1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5</xdr:row>
      <xdr:rowOff>290195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129540</xdr:colOff>
      <xdr:row>81</xdr:row>
      <xdr:rowOff>0</xdr:rowOff>
    </xdr:from>
    <xdr:to>
      <xdr:col>41</xdr:col>
      <xdr:colOff>177165</xdr:colOff>
      <xdr:row>84</xdr:row>
      <xdr:rowOff>227965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84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130</xdr:row>
      <xdr:rowOff>0</xdr:rowOff>
    </xdr:from>
    <xdr:to>
      <xdr:col>9</xdr:col>
      <xdr:colOff>1215390</xdr:colOff>
      <xdr:row>133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84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104</xdr:row>
      <xdr:rowOff>0</xdr:rowOff>
    </xdr:from>
    <xdr:to>
      <xdr:col>9</xdr:col>
      <xdr:colOff>1215390</xdr:colOff>
      <xdr:row>107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84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110</xdr:row>
      <xdr:rowOff>0</xdr:rowOff>
    </xdr:from>
    <xdr:to>
      <xdr:col>9</xdr:col>
      <xdr:colOff>1215390</xdr:colOff>
      <xdr:row>113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84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106</xdr:row>
      <xdr:rowOff>0</xdr:rowOff>
    </xdr:from>
    <xdr:to>
      <xdr:col>9</xdr:col>
      <xdr:colOff>1215390</xdr:colOff>
      <xdr:row>109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84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112</xdr:row>
      <xdr:rowOff>0</xdr:rowOff>
    </xdr:from>
    <xdr:to>
      <xdr:col>9</xdr:col>
      <xdr:colOff>1215390</xdr:colOff>
      <xdr:row>115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84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105</xdr:row>
      <xdr:rowOff>0</xdr:rowOff>
    </xdr:from>
    <xdr:to>
      <xdr:col>9</xdr:col>
      <xdr:colOff>1215390</xdr:colOff>
      <xdr:row>108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84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105</xdr:row>
      <xdr:rowOff>0</xdr:rowOff>
    </xdr:from>
    <xdr:to>
      <xdr:col>9</xdr:col>
      <xdr:colOff>1215390</xdr:colOff>
      <xdr:row>108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84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104</xdr:row>
      <xdr:rowOff>0</xdr:rowOff>
    </xdr:from>
    <xdr:to>
      <xdr:col>9</xdr:col>
      <xdr:colOff>1215390</xdr:colOff>
      <xdr:row>107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dminky.urs.cz/item/CS_URS_2025_01/713131151" TargetMode="External"/><Relationship Id="rId21" Type="http://schemas.openxmlformats.org/officeDocument/2006/relationships/hyperlink" Target="https://podminky.urs.cz/item/CS_URS_2025_01/274313711" TargetMode="External"/><Relationship Id="rId42" Type="http://schemas.openxmlformats.org/officeDocument/2006/relationships/hyperlink" Target="https://podminky.urs.cz/item/CS_URS_2025_01/410002101" TargetMode="External"/><Relationship Id="rId63" Type="http://schemas.openxmlformats.org/officeDocument/2006/relationships/hyperlink" Target="https://podminky.urs.cz/item/CS_URS_2025_01/612321111" TargetMode="External"/><Relationship Id="rId84" Type="http://schemas.openxmlformats.org/officeDocument/2006/relationships/hyperlink" Target="https://podminky.urs.cz/item/CS_URS_2025_01/711111001" TargetMode="External"/><Relationship Id="rId138" Type="http://schemas.openxmlformats.org/officeDocument/2006/relationships/hyperlink" Target="https://podminky.urs.cz/item/CS_URS_2025_01/763131714" TargetMode="External"/><Relationship Id="rId159" Type="http://schemas.openxmlformats.org/officeDocument/2006/relationships/hyperlink" Target="https://podminky.urs.cz/item/CS_URS_2025_01/766629611" TargetMode="External"/><Relationship Id="rId170" Type="http://schemas.openxmlformats.org/officeDocument/2006/relationships/hyperlink" Target="https://podminky.urs.cz/item/CS_URS_2025_01/998766102" TargetMode="External"/><Relationship Id="rId191" Type="http://schemas.openxmlformats.org/officeDocument/2006/relationships/hyperlink" Target="https://podminky.urs.cz/item/CS_URS_2025_01/998775102" TargetMode="External"/><Relationship Id="rId205" Type="http://schemas.openxmlformats.org/officeDocument/2006/relationships/hyperlink" Target="https://podminky.urs.cz/item/CS_URS_2025_01/781121011" TargetMode="External"/><Relationship Id="rId107" Type="http://schemas.openxmlformats.org/officeDocument/2006/relationships/hyperlink" Target="https://podminky.urs.cz/item/CS_URS_2025_01/712861705" TargetMode="External"/><Relationship Id="rId11" Type="http://schemas.openxmlformats.org/officeDocument/2006/relationships/hyperlink" Target="https://podminky.urs.cz/item/CS_URS_2025_01/174151101" TargetMode="External"/><Relationship Id="rId32" Type="http://schemas.openxmlformats.org/officeDocument/2006/relationships/hyperlink" Target="https://podminky.urs.cz/item/CS_URS_2025_01/311351121" TargetMode="External"/><Relationship Id="rId53" Type="http://schemas.openxmlformats.org/officeDocument/2006/relationships/hyperlink" Target="https://podminky.urs.cz/item/CS_URS_2025_01/417351116" TargetMode="External"/><Relationship Id="rId74" Type="http://schemas.openxmlformats.org/officeDocument/2006/relationships/hyperlink" Target="https://podminky.urs.cz/item/CS_URS_2025_01/642942951" TargetMode="External"/><Relationship Id="rId128" Type="http://schemas.openxmlformats.org/officeDocument/2006/relationships/hyperlink" Target="https://podminky.urs.cz/item/CS_URS_2025_01/713141336" TargetMode="External"/><Relationship Id="rId149" Type="http://schemas.openxmlformats.org/officeDocument/2006/relationships/hyperlink" Target="https://podminky.urs.cz/item/CS_URS_2025_01/766417511" TargetMode="External"/><Relationship Id="rId5" Type="http://schemas.openxmlformats.org/officeDocument/2006/relationships/hyperlink" Target="https://podminky.urs.cz/item/CS_URS_2025_01/132451102" TargetMode="External"/><Relationship Id="rId95" Type="http://schemas.openxmlformats.org/officeDocument/2006/relationships/hyperlink" Target="https://podminky.urs.cz/item/CS_URS_2025_01/712331101" TargetMode="External"/><Relationship Id="rId160" Type="http://schemas.openxmlformats.org/officeDocument/2006/relationships/hyperlink" Target="https://podminky.urs.cz/item/CS_URS_2025_01/766629611" TargetMode="External"/><Relationship Id="rId181" Type="http://schemas.openxmlformats.org/officeDocument/2006/relationships/hyperlink" Target="https://podminky.urs.cz/item/CS_URS_2025_01/771111011" TargetMode="External"/><Relationship Id="rId216" Type="http://schemas.openxmlformats.org/officeDocument/2006/relationships/hyperlink" Target="https://podminky.urs.cz/item/CS_URS_2025_01/786623017" TargetMode="External"/><Relationship Id="rId22" Type="http://schemas.openxmlformats.org/officeDocument/2006/relationships/hyperlink" Target="https://podminky.urs.cz/item/CS_URS_2025_01/274351121" TargetMode="External"/><Relationship Id="rId43" Type="http://schemas.openxmlformats.org/officeDocument/2006/relationships/hyperlink" Target="https://podminky.urs.cz/item/CS_URS_2025_01/411124111" TargetMode="External"/><Relationship Id="rId64" Type="http://schemas.openxmlformats.org/officeDocument/2006/relationships/hyperlink" Target="https://podminky.urs.cz/item/CS_URS_2025_01/621211061" TargetMode="External"/><Relationship Id="rId118" Type="http://schemas.openxmlformats.org/officeDocument/2006/relationships/hyperlink" Target="https://podminky.urs.cz/item/CS_URS_2025_01/713131241" TargetMode="External"/><Relationship Id="rId139" Type="http://schemas.openxmlformats.org/officeDocument/2006/relationships/hyperlink" Target="https://podminky.urs.cz/item/CS_URS_2025_01/763131772" TargetMode="External"/><Relationship Id="rId85" Type="http://schemas.openxmlformats.org/officeDocument/2006/relationships/hyperlink" Target="https://podminky.urs.cz/item/CS_URS_2025_01/711111001" TargetMode="External"/><Relationship Id="rId150" Type="http://schemas.openxmlformats.org/officeDocument/2006/relationships/hyperlink" Target="https://podminky.urs.cz/item/CS_URS_2025_01/766417523" TargetMode="External"/><Relationship Id="rId171" Type="http://schemas.openxmlformats.org/officeDocument/2006/relationships/hyperlink" Target="https://podminky.urs.cz/item/CS_URS_2025_01/767223221" TargetMode="External"/><Relationship Id="rId192" Type="http://schemas.openxmlformats.org/officeDocument/2006/relationships/hyperlink" Target="https://podminky.urs.cz/item/CS_URS_2025_01/776141112" TargetMode="External"/><Relationship Id="rId206" Type="http://schemas.openxmlformats.org/officeDocument/2006/relationships/hyperlink" Target="https://podminky.urs.cz/item/CS_URS_2025_01/781131112" TargetMode="External"/><Relationship Id="rId12" Type="http://schemas.openxmlformats.org/officeDocument/2006/relationships/hyperlink" Target="https://podminky.urs.cz/item/CS_URS_2025_01/181351103" TargetMode="External"/><Relationship Id="rId33" Type="http://schemas.openxmlformats.org/officeDocument/2006/relationships/hyperlink" Target="https://podminky.urs.cz/item/CS_URS_2025_01/311351122" TargetMode="External"/><Relationship Id="rId108" Type="http://schemas.openxmlformats.org/officeDocument/2006/relationships/hyperlink" Target="https://podminky.urs.cz/item/CS_URS_2025_01/998712102" TargetMode="External"/><Relationship Id="rId129" Type="http://schemas.openxmlformats.org/officeDocument/2006/relationships/hyperlink" Target="https://podminky.urs.cz/item/CS_URS_2025_01/998713102" TargetMode="External"/><Relationship Id="rId54" Type="http://schemas.openxmlformats.org/officeDocument/2006/relationships/hyperlink" Target="https://podminky.urs.cz/item/CS_URS_2025_01/430321414" TargetMode="External"/><Relationship Id="rId75" Type="http://schemas.openxmlformats.org/officeDocument/2006/relationships/hyperlink" Target="https://podminky.urs.cz/item/CS_URS_2025_01/642946111" TargetMode="External"/><Relationship Id="rId96" Type="http://schemas.openxmlformats.org/officeDocument/2006/relationships/hyperlink" Target="https://podminky.urs.cz/item/CS_URS_2025_01/712363352" TargetMode="External"/><Relationship Id="rId140" Type="http://schemas.openxmlformats.org/officeDocument/2006/relationships/hyperlink" Target="https://podminky.urs.cz/item/CS_URS_2025_01/764204105" TargetMode="External"/><Relationship Id="rId161" Type="http://schemas.openxmlformats.org/officeDocument/2006/relationships/hyperlink" Target="https://podminky.urs.cz/item/CS_URS_2025_01/766629611" TargetMode="External"/><Relationship Id="rId182" Type="http://schemas.openxmlformats.org/officeDocument/2006/relationships/hyperlink" Target="https://podminky.urs.cz/item/CS_URS_2025_01/771121011" TargetMode="External"/><Relationship Id="rId217" Type="http://schemas.openxmlformats.org/officeDocument/2006/relationships/hyperlink" Target="https://podminky.urs.cz/item/CS_URS_2025_01/786623039" TargetMode="External"/><Relationship Id="rId6" Type="http://schemas.openxmlformats.org/officeDocument/2006/relationships/hyperlink" Target="https://podminky.urs.cz/item/CS_URS_2025_01/132451252" TargetMode="External"/><Relationship Id="rId23" Type="http://schemas.openxmlformats.org/officeDocument/2006/relationships/hyperlink" Target="https://podminky.urs.cz/item/CS_URS_2025_01/274351122" TargetMode="External"/><Relationship Id="rId119" Type="http://schemas.openxmlformats.org/officeDocument/2006/relationships/hyperlink" Target="https://podminky.urs.cz/item/CS_URS_2025_01/713131241" TargetMode="External"/><Relationship Id="rId44" Type="http://schemas.openxmlformats.org/officeDocument/2006/relationships/hyperlink" Target="https://podminky.urs.cz/item/CS_URS_2025_01/411321414" TargetMode="External"/><Relationship Id="rId65" Type="http://schemas.openxmlformats.org/officeDocument/2006/relationships/hyperlink" Target="https://podminky.urs.cz/item/CS_URS_2025_01/622142001" TargetMode="External"/><Relationship Id="rId86" Type="http://schemas.openxmlformats.org/officeDocument/2006/relationships/hyperlink" Target="https://podminky.urs.cz/item/CS_URS_2025_01/711112001" TargetMode="External"/><Relationship Id="rId130" Type="http://schemas.openxmlformats.org/officeDocument/2006/relationships/hyperlink" Target="https://podminky.urs.cz/item/CS_URS_2025_01/736110262" TargetMode="External"/><Relationship Id="rId151" Type="http://schemas.openxmlformats.org/officeDocument/2006/relationships/hyperlink" Target="https://podminky.urs.cz/item/CS_URS_2025_01/766622115" TargetMode="External"/><Relationship Id="rId172" Type="http://schemas.openxmlformats.org/officeDocument/2006/relationships/hyperlink" Target="https://podminky.urs.cz/item/CS_URS_2025_01/767630125" TargetMode="External"/><Relationship Id="rId193" Type="http://schemas.openxmlformats.org/officeDocument/2006/relationships/hyperlink" Target="https://podminky.urs.cz/item/CS_URS_2025_01/776231111" TargetMode="External"/><Relationship Id="rId207" Type="http://schemas.openxmlformats.org/officeDocument/2006/relationships/hyperlink" Target="https://podminky.urs.cz/item/CS_URS_2025_01/781472217" TargetMode="External"/><Relationship Id="rId13" Type="http://schemas.openxmlformats.org/officeDocument/2006/relationships/hyperlink" Target="https://podminky.urs.cz/item/CS_URS_2025_01/182311123" TargetMode="External"/><Relationship Id="rId109" Type="http://schemas.openxmlformats.org/officeDocument/2006/relationships/hyperlink" Target="https://podminky.urs.cz/item/CS_URS_2025_01/713121111" TargetMode="External"/><Relationship Id="rId34" Type="http://schemas.openxmlformats.org/officeDocument/2006/relationships/hyperlink" Target="https://podminky.urs.cz/item/CS_URS_2025_01/345321414" TargetMode="External"/><Relationship Id="rId55" Type="http://schemas.openxmlformats.org/officeDocument/2006/relationships/hyperlink" Target="https://podminky.urs.cz/item/CS_URS_2025_01/430321616" TargetMode="External"/><Relationship Id="rId76" Type="http://schemas.openxmlformats.org/officeDocument/2006/relationships/hyperlink" Target="https://podminky.urs.cz/item/CS_URS_2025_01/642946212" TargetMode="External"/><Relationship Id="rId97" Type="http://schemas.openxmlformats.org/officeDocument/2006/relationships/hyperlink" Target="https://podminky.urs.cz/item/CS_URS_2025_01/712363353" TargetMode="External"/><Relationship Id="rId120" Type="http://schemas.openxmlformats.org/officeDocument/2006/relationships/hyperlink" Target="https://podminky.urs.cz/item/CS_URS_2025_01/713131242" TargetMode="External"/><Relationship Id="rId141" Type="http://schemas.openxmlformats.org/officeDocument/2006/relationships/hyperlink" Target="https://podminky.urs.cz/item/CS_URS_2025_01/764204109" TargetMode="External"/><Relationship Id="rId7" Type="http://schemas.openxmlformats.org/officeDocument/2006/relationships/hyperlink" Target="https://podminky.urs.cz/item/CS_URS_2025_01/162351104" TargetMode="External"/><Relationship Id="rId162" Type="http://schemas.openxmlformats.org/officeDocument/2006/relationships/hyperlink" Target="https://podminky.urs.cz/item/CS_URS_2025_01/766660171" TargetMode="External"/><Relationship Id="rId183" Type="http://schemas.openxmlformats.org/officeDocument/2006/relationships/hyperlink" Target="https://podminky.urs.cz/item/CS_URS_2025_01/771151012" TargetMode="External"/><Relationship Id="rId218" Type="http://schemas.openxmlformats.org/officeDocument/2006/relationships/hyperlink" Target="https://podminky.urs.cz/item/CS_URS_2025_01/786623041" TargetMode="External"/><Relationship Id="rId24" Type="http://schemas.openxmlformats.org/officeDocument/2006/relationships/hyperlink" Target="https://podminky.urs.cz/item/CS_URS_2025_01/274352221" TargetMode="External"/><Relationship Id="rId45" Type="http://schemas.openxmlformats.org/officeDocument/2006/relationships/hyperlink" Target="https://podminky.urs.cz/item/CS_URS_2025_01/411321616" TargetMode="External"/><Relationship Id="rId66" Type="http://schemas.openxmlformats.org/officeDocument/2006/relationships/hyperlink" Target="https://podminky.urs.cz/item/CS_URS_2025_01/622143003" TargetMode="External"/><Relationship Id="rId87" Type="http://schemas.openxmlformats.org/officeDocument/2006/relationships/hyperlink" Target="https://podminky.urs.cz/item/CS_URS_2025_01/711112001" TargetMode="External"/><Relationship Id="rId110" Type="http://schemas.openxmlformats.org/officeDocument/2006/relationships/hyperlink" Target="https://podminky.urs.cz/item/CS_URS_2025_01/713121111" TargetMode="External"/><Relationship Id="rId131" Type="http://schemas.openxmlformats.org/officeDocument/2006/relationships/hyperlink" Target="https://podminky.urs.cz/item/CS_URS_2025_01/751122012" TargetMode="External"/><Relationship Id="rId152" Type="http://schemas.openxmlformats.org/officeDocument/2006/relationships/hyperlink" Target="https://podminky.urs.cz/item/CS_URS_2025_01/766622131" TargetMode="External"/><Relationship Id="rId173" Type="http://schemas.openxmlformats.org/officeDocument/2006/relationships/hyperlink" Target="https://podminky.urs.cz/item/CS_URS_2025_01/767640111" TargetMode="External"/><Relationship Id="rId194" Type="http://schemas.openxmlformats.org/officeDocument/2006/relationships/hyperlink" Target="https://podminky.urs.cz/item/CS_URS_2025_01/776421111" TargetMode="External"/><Relationship Id="rId208" Type="http://schemas.openxmlformats.org/officeDocument/2006/relationships/hyperlink" Target="https://podminky.urs.cz/item/CS_URS_2025_01/782131111" TargetMode="External"/><Relationship Id="rId14" Type="http://schemas.openxmlformats.org/officeDocument/2006/relationships/hyperlink" Target="https://podminky.urs.cz/item/CS_URS_2025_01/218111113" TargetMode="External"/><Relationship Id="rId35" Type="http://schemas.openxmlformats.org/officeDocument/2006/relationships/hyperlink" Target="https://podminky.urs.cz/item/CS_URS_2025_01/311272122" TargetMode="External"/><Relationship Id="rId56" Type="http://schemas.openxmlformats.org/officeDocument/2006/relationships/hyperlink" Target="https://podminky.urs.cz/item/CS_URS_2025_01/430361821" TargetMode="External"/><Relationship Id="rId77" Type="http://schemas.openxmlformats.org/officeDocument/2006/relationships/hyperlink" Target="https://podminky.urs.cz/item/CS_URS_2025_01/941111111" TargetMode="External"/><Relationship Id="rId100" Type="http://schemas.openxmlformats.org/officeDocument/2006/relationships/hyperlink" Target="https://podminky.urs.cz/item/CS_URS_2025_01/712391382" TargetMode="External"/><Relationship Id="rId8" Type="http://schemas.openxmlformats.org/officeDocument/2006/relationships/hyperlink" Target="https://podminky.urs.cz/item/CS_URS_2025_01/167151112" TargetMode="External"/><Relationship Id="rId51" Type="http://schemas.openxmlformats.org/officeDocument/2006/relationships/hyperlink" Target="https://podminky.urs.cz/item/CS_URS_2025_01/411362021" TargetMode="External"/><Relationship Id="rId72" Type="http://schemas.openxmlformats.org/officeDocument/2006/relationships/hyperlink" Target="https://podminky.urs.cz/item/CS_URS_2025_01/631362021" TargetMode="External"/><Relationship Id="rId93" Type="http://schemas.openxmlformats.org/officeDocument/2006/relationships/hyperlink" Target="https://podminky.urs.cz/item/CS_URS_2025_01/711161274" TargetMode="External"/><Relationship Id="rId98" Type="http://schemas.openxmlformats.org/officeDocument/2006/relationships/hyperlink" Target="https://podminky.urs.cz/item/CS_URS_2025_01/712391171" TargetMode="External"/><Relationship Id="rId121" Type="http://schemas.openxmlformats.org/officeDocument/2006/relationships/hyperlink" Target="https://podminky.urs.cz/item/CS_URS_2025_01/713131245" TargetMode="External"/><Relationship Id="rId142" Type="http://schemas.openxmlformats.org/officeDocument/2006/relationships/hyperlink" Target="https://podminky.urs.cz/item/CS_URS_2025_01/764226402" TargetMode="External"/><Relationship Id="rId163" Type="http://schemas.openxmlformats.org/officeDocument/2006/relationships/hyperlink" Target="https://podminky.urs.cz/item/CS_URS_2025_01/766660172" TargetMode="External"/><Relationship Id="rId184" Type="http://schemas.openxmlformats.org/officeDocument/2006/relationships/hyperlink" Target="https://podminky.urs.cz/item/CS_URS_2025_01/771474111" TargetMode="External"/><Relationship Id="rId189" Type="http://schemas.openxmlformats.org/officeDocument/2006/relationships/hyperlink" Target="https://podminky.urs.cz/item/CS_URS_2025_01/775413401" TargetMode="External"/><Relationship Id="rId219" Type="http://schemas.openxmlformats.org/officeDocument/2006/relationships/hyperlink" Target="https://podminky.urs.cz/item/CS_URS_2025_01/786623043" TargetMode="External"/><Relationship Id="rId3" Type="http://schemas.openxmlformats.org/officeDocument/2006/relationships/hyperlink" Target="https://podminky.urs.cz/item/CS_URS_2025_01/132412132" TargetMode="External"/><Relationship Id="rId214" Type="http://schemas.openxmlformats.org/officeDocument/2006/relationships/hyperlink" Target="https://podminky.urs.cz/item/CS_URS_2025_01/786623011" TargetMode="External"/><Relationship Id="rId25" Type="http://schemas.openxmlformats.org/officeDocument/2006/relationships/hyperlink" Target="https://podminky.urs.cz/item/CS_URS_2025_01/274352222" TargetMode="External"/><Relationship Id="rId46" Type="http://schemas.openxmlformats.org/officeDocument/2006/relationships/hyperlink" Target="https://podminky.urs.cz/item/CS_URS_2025_01/411351011" TargetMode="External"/><Relationship Id="rId67" Type="http://schemas.openxmlformats.org/officeDocument/2006/relationships/hyperlink" Target="https://podminky.urs.cz/item/CS_URS_2025_01/622143004" TargetMode="External"/><Relationship Id="rId116" Type="http://schemas.openxmlformats.org/officeDocument/2006/relationships/hyperlink" Target="https://podminky.urs.cz/item/CS_URS_2025_01/713131151" TargetMode="External"/><Relationship Id="rId137" Type="http://schemas.openxmlformats.org/officeDocument/2006/relationships/hyperlink" Target="https://podminky.urs.cz/item/CS_URS_2025_01/763113341" TargetMode="External"/><Relationship Id="rId158" Type="http://schemas.openxmlformats.org/officeDocument/2006/relationships/hyperlink" Target="https://podminky.urs.cz/item/CS_URS_2025_01/766622212" TargetMode="External"/><Relationship Id="rId20" Type="http://schemas.openxmlformats.org/officeDocument/2006/relationships/hyperlink" Target="https://podminky.urs.cz/item/CS_URS_2025_01/273362021" TargetMode="External"/><Relationship Id="rId41" Type="http://schemas.openxmlformats.org/officeDocument/2006/relationships/hyperlink" Target="https://podminky.urs.cz/item/CS_URS_2025_01/346272256" TargetMode="External"/><Relationship Id="rId62" Type="http://schemas.openxmlformats.org/officeDocument/2006/relationships/hyperlink" Target="https://podminky.urs.cz/item/CS_URS_2025_01/612311131" TargetMode="External"/><Relationship Id="rId83" Type="http://schemas.openxmlformats.org/officeDocument/2006/relationships/hyperlink" Target="https://podminky.urs.cz/item/CS_URS_2025_01/998011002" TargetMode="External"/><Relationship Id="rId88" Type="http://schemas.openxmlformats.org/officeDocument/2006/relationships/hyperlink" Target="https://podminky.urs.cz/item/CS_URS_2025_01/711141559" TargetMode="External"/><Relationship Id="rId111" Type="http://schemas.openxmlformats.org/officeDocument/2006/relationships/hyperlink" Target="https://podminky.urs.cz/item/CS_URS_2025_01/713121121" TargetMode="External"/><Relationship Id="rId132" Type="http://schemas.openxmlformats.org/officeDocument/2006/relationships/hyperlink" Target="https://podminky.urs.cz/item/CS_URS_2025_01/762361312" TargetMode="External"/><Relationship Id="rId153" Type="http://schemas.openxmlformats.org/officeDocument/2006/relationships/hyperlink" Target="https://podminky.urs.cz/item/CS_URS_2025_01/766629611" TargetMode="External"/><Relationship Id="rId174" Type="http://schemas.openxmlformats.org/officeDocument/2006/relationships/hyperlink" Target="https://podminky.urs.cz/item/CS_URS_2025_01/767640111" TargetMode="External"/><Relationship Id="rId179" Type="http://schemas.openxmlformats.org/officeDocument/2006/relationships/hyperlink" Target="https://podminky.urs.cz/item/CS_URS_2025_01/767651126" TargetMode="External"/><Relationship Id="rId195" Type="http://schemas.openxmlformats.org/officeDocument/2006/relationships/hyperlink" Target="https://podminky.urs.cz/item/CS_URS_2025_01/776421211" TargetMode="External"/><Relationship Id="rId209" Type="http://schemas.openxmlformats.org/officeDocument/2006/relationships/hyperlink" Target="https://podminky.urs.cz/item/CS_URS_2025_01/782631111" TargetMode="External"/><Relationship Id="rId190" Type="http://schemas.openxmlformats.org/officeDocument/2006/relationships/hyperlink" Target="https://podminky.urs.cz/item/CS_URS_2025_01/775511411" TargetMode="External"/><Relationship Id="rId204" Type="http://schemas.openxmlformats.org/officeDocument/2006/relationships/hyperlink" Target="https://podminky.urs.cz/item/CS_URS_2025_01/998777102" TargetMode="External"/><Relationship Id="rId220" Type="http://schemas.openxmlformats.org/officeDocument/2006/relationships/hyperlink" Target="https://podminky.urs.cz/item/CS_URS_2025_01/795432004" TargetMode="External"/><Relationship Id="rId15" Type="http://schemas.openxmlformats.org/officeDocument/2006/relationships/hyperlink" Target="https://podminky.urs.cz/item/CS_URS_2025_01/218111122" TargetMode="External"/><Relationship Id="rId36" Type="http://schemas.openxmlformats.org/officeDocument/2006/relationships/hyperlink" Target="https://podminky.urs.cz/item/CS_URS_2025_01/317941123" TargetMode="External"/><Relationship Id="rId57" Type="http://schemas.openxmlformats.org/officeDocument/2006/relationships/hyperlink" Target="https://podminky.urs.cz/item/CS_URS_2025_01/431351121" TargetMode="External"/><Relationship Id="rId106" Type="http://schemas.openxmlformats.org/officeDocument/2006/relationships/hyperlink" Target="https://podminky.urs.cz/item/CS_URS_2025_01/712771611" TargetMode="External"/><Relationship Id="rId127" Type="http://schemas.openxmlformats.org/officeDocument/2006/relationships/hyperlink" Target="https://podminky.urs.cz/item/CS_URS_2025_01/713141212" TargetMode="External"/><Relationship Id="rId10" Type="http://schemas.openxmlformats.org/officeDocument/2006/relationships/hyperlink" Target="https://podminky.urs.cz/item/CS_URS_2025_01/171201221" TargetMode="External"/><Relationship Id="rId31" Type="http://schemas.openxmlformats.org/officeDocument/2006/relationships/hyperlink" Target="https://podminky.urs.cz/item/CS_URS_2025_01/311321611" TargetMode="External"/><Relationship Id="rId52" Type="http://schemas.openxmlformats.org/officeDocument/2006/relationships/hyperlink" Target="https://podminky.urs.cz/item/CS_URS_2025_01/417351115" TargetMode="External"/><Relationship Id="rId73" Type="http://schemas.openxmlformats.org/officeDocument/2006/relationships/hyperlink" Target="https://podminky.urs.cz/item/CS_URS_2025_01/632481213" TargetMode="External"/><Relationship Id="rId78" Type="http://schemas.openxmlformats.org/officeDocument/2006/relationships/hyperlink" Target="https://podminky.urs.cz/item/CS_URS_2025_01/941111211" TargetMode="External"/><Relationship Id="rId94" Type="http://schemas.openxmlformats.org/officeDocument/2006/relationships/hyperlink" Target="https://podminky.urs.cz/item/CS_URS_2025_01/998711102" TargetMode="External"/><Relationship Id="rId99" Type="http://schemas.openxmlformats.org/officeDocument/2006/relationships/hyperlink" Target="https://podminky.urs.cz/item/CS_URS_2025_01/712391172" TargetMode="External"/><Relationship Id="rId101" Type="http://schemas.openxmlformats.org/officeDocument/2006/relationships/hyperlink" Target="https://podminky.urs.cz/item/CS_URS_2025_01/712391482" TargetMode="External"/><Relationship Id="rId122" Type="http://schemas.openxmlformats.org/officeDocument/2006/relationships/hyperlink" Target="https://podminky.urs.cz/item/CS_URS_2025_01/713131245" TargetMode="External"/><Relationship Id="rId143" Type="http://schemas.openxmlformats.org/officeDocument/2006/relationships/hyperlink" Target="https://podminky.urs.cz/item/CS_URS_2025_01/764226405" TargetMode="External"/><Relationship Id="rId148" Type="http://schemas.openxmlformats.org/officeDocument/2006/relationships/hyperlink" Target="https://podminky.urs.cz/item/CS_URS_2025_01/766417411" TargetMode="External"/><Relationship Id="rId164" Type="http://schemas.openxmlformats.org/officeDocument/2006/relationships/hyperlink" Target="https://podminky.urs.cz/item/CS_URS_2025_01/766660311" TargetMode="External"/><Relationship Id="rId169" Type="http://schemas.openxmlformats.org/officeDocument/2006/relationships/hyperlink" Target="https://podminky.urs.cz/item/CS_URS_2025_01/766694126" TargetMode="External"/><Relationship Id="rId185" Type="http://schemas.openxmlformats.org/officeDocument/2006/relationships/hyperlink" Target="https://podminky.urs.cz/item/CS_URS_2025_01/771574617" TargetMode="External"/><Relationship Id="rId4" Type="http://schemas.openxmlformats.org/officeDocument/2006/relationships/hyperlink" Target="https://podminky.urs.cz/item/CS_URS_2025_01/132412332" TargetMode="External"/><Relationship Id="rId9" Type="http://schemas.openxmlformats.org/officeDocument/2006/relationships/hyperlink" Target="https://podminky.urs.cz/item/CS_URS_2025_01/171151131" TargetMode="External"/><Relationship Id="rId180" Type="http://schemas.openxmlformats.org/officeDocument/2006/relationships/hyperlink" Target="https://podminky.urs.cz/item/CS_URS_2025_01/767651131" TargetMode="External"/><Relationship Id="rId210" Type="http://schemas.openxmlformats.org/officeDocument/2006/relationships/hyperlink" Target="https://podminky.urs.cz/item/CS_URS_2025_01/784185001" TargetMode="External"/><Relationship Id="rId215" Type="http://schemas.openxmlformats.org/officeDocument/2006/relationships/hyperlink" Target="https://podminky.urs.cz/item/CS_URS_2025_01/786623013" TargetMode="External"/><Relationship Id="rId26" Type="http://schemas.openxmlformats.org/officeDocument/2006/relationships/hyperlink" Target="https://podminky.urs.cz/item/CS_URS_2025_01/279113143" TargetMode="External"/><Relationship Id="rId47" Type="http://schemas.openxmlformats.org/officeDocument/2006/relationships/hyperlink" Target="https://podminky.urs.cz/item/CS_URS_2025_01/411351012" TargetMode="External"/><Relationship Id="rId68" Type="http://schemas.openxmlformats.org/officeDocument/2006/relationships/hyperlink" Target="https://podminky.urs.cz/item/CS_URS_2025_01/622212011" TargetMode="External"/><Relationship Id="rId89" Type="http://schemas.openxmlformats.org/officeDocument/2006/relationships/hyperlink" Target="https://podminky.urs.cz/item/CS_URS_2025_01/711141559" TargetMode="External"/><Relationship Id="rId112" Type="http://schemas.openxmlformats.org/officeDocument/2006/relationships/hyperlink" Target="https://podminky.urs.cz/item/CS_URS_2025_01/713121211" TargetMode="External"/><Relationship Id="rId133" Type="http://schemas.openxmlformats.org/officeDocument/2006/relationships/hyperlink" Target="https://podminky.urs.cz/item/CS_URS_2025_01/763111712" TargetMode="External"/><Relationship Id="rId154" Type="http://schemas.openxmlformats.org/officeDocument/2006/relationships/hyperlink" Target="https://podminky.urs.cz/item/CS_URS_2025_01/766622132" TargetMode="External"/><Relationship Id="rId175" Type="http://schemas.openxmlformats.org/officeDocument/2006/relationships/hyperlink" Target="https://podminky.urs.cz/item/CS_URS_2025_01/767640113" TargetMode="External"/><Relationship Id="rId196" Type="http://schemas.openxmlformats.org/officeDocument/2006/relationships/hyperlink" Target="https://podminky.urs.cz/item/CS_URS_2025_01/998776102" TargetMode="External"/><Relationship Id="rId200" Type="http://schemas.openxmlformats.org/officeDocument/2006/relationships/hyperlink" Target="https://podminky.urs.cz/item/CS_URS_2025_01/777111123" TargetMode="External"/><Relationship Id="rId16" Type="http://schemas.openxmlformats.org/officeDocument/2006/relationships/hyperlink" Target="https://podminky.urs.cz/item/CS_URS_2025_01/218121113" TargetMode="External"/><Relationship Id="rId221" Type="http://schemas.openxmlformats.org/officeDocument/2006/relationships/drawing" Target="../drawings/drawing2.xml"/><Relationship Id="rId37" Type="http://schemas.openxmlformats.org/officeDocument/2006/relationships/hyperlink" Target="https://podminky.urs.cz/item/CS_URS_2025_01/342272225" TargetMode="External"/><Relationship Id="rId58" Type="http://schemas.openxmlformats.org/officeDocument/2006/relationships/hyperlink" Target="https://podminky.urs.cz/item/CS_URS_2025_01/431351122" TargetMode="External"/><Relationship Id="rId79" Type="http://schemas.openxmlformats.org/officeDocument/2006/relationships/hyperlink" Target="https://podminky.urs.cz/item/CS_URS_2025_01/941111312" TargetMode="External"/><Relationship Id="rId102" Type="http://schemas.openxmlformats.org/officeDocument/2006/relationships/hyperlink" Target="https://podminky.urs.cz/item/CS_URS_2025_01/712771001" TargetMode="External"/><Relationship Id="rId123" Type="http://schemas.openxmlformats.org/officeDocument/2006/relationships/hyperlink" Target="https://podminky.urs.cz/item/CS_URS_2025_01/713131245" TargetMode="External"/><Relationship Id="rId144" Type="http://schemas.openxmlformats.org/officeDocument/2006/relationships/hyperlink" Target="https://podminky.urs.cz/item/CS_URS_2025_01/764226443" TargetMode="External"/><Relationship Id="rId90" Type="http://schemas.openxmlformats.org/officeDocument/2006/relationships/hyperlink" Target="https://podminky.urs.cz/item/CS_URS_2025_01/711142559" TargetMode="External"/><Relationship Id="rId165" Type="http://schemas.openxmlformats.org/officeDocument/2006/relationships/hyperlink" Target="https://podminky.urs.cz/item/CS_URS_2025_01/766660322" TargetMode="External"/><Relationship Id="rId186" Type="http://schemas.openxmlformats.org/officeDocument/2006/relationships/hyperlink" Target="https://podminky.urs.cz/item/CS_URS_2025_01/771591112" TargetMode="External"/><Relationship Id="rId211" Type="http://schemas.openxmlformats.org/officeDocument/2006/relationships/hyperlink" Target="https://podminky.urs.cz/item/CS_URS_2025_01/784211011" TargetMode="External"/><Relationship Id="rId27" Type="http://schemas.openxmlformats.org/officeDocument/2006/relationships/hyperlink" Target="https://podminky.urs.cz/item/CS_URS_2025_01/279113144" TargetMode="External"/><Relationship Id="rId48" Type="http://schemas.openxmlformats.org/officeDocument/2006/relationships/hyperlink" Target="https://podminky.urs.cz/item/CS_URS_2025_01/411354313" TargetMode="External"/><Relationship Id="rId69" Type="http://schemas.openxmlformats.org/officeDocument/2006/relationships/hyperlink" Target="https://podminky.urs.cz/item/CS_URS_2025_01/629999022" TargetMode="External"/><Relationship Id="rId113" Type="http://schemas.openxmlformats.org/officeDocument/2006/relationships/hyperlink" Target="https://podminky.urs.cz/item/CS_URS_2025_01/713131141" TargetMode="External"/><Relationship Id="rId134" Type="http://schemas.openxmlformats.org/officeDocument/2006/relationships/hyperlink" Target="https://podminky.urs.cz/item/CS_URS_2025_01/763111717" TargetMode="External"/><Relationship Id="rId80" Type="http://schemas.openxmlformats.org/officeDocument/2006/relationships/hyperlink" Target="https://podminky.urs.cz/item/CS_URS_2025_01/941111811" TargetMode="External"/><Relationship Id="rId155" Type="http://schemas.openxmlformats.org/officeDocument/2006/relationships/hyperlink" Target="https://podminky.urs.cz/item/CS_URS_2025_01/766622132" TargetMode="External"/><Relationship Id="rId176" Type="http://schemas.openxmlformats.org/officeDocument/2006/relationships/hyperlink" Target="https://podminky.urs.cz/item/CS_URS_2025_01/767646510" TargetMode="External"/><Relationship Id="rId197" Type="http://schemas.openxmlformats.org/officeDocument/2006/relationships/hyperlink" Target="https://podminky.urs.cz/item/CS_URS_2025_01/777111101" TargetMode="External"/><Relationship Id="rId201" Type="http://schemas.openxmlformats.org/officeDocument/2006/relationships/hyperlink" Target="https://podminky.urs.cz/item/CS_URS_2025_01/777121115" TargetMode="External"/><Relationship Id="rId17" Type="http://schemas.openxmlformats.org/officeDocument/2006/relationships/hyperlink" Target="https://podminky.urs.cz/item/CS_URS_2025_01/270001101" TargetMode="External"/><Relationship Id="rId38" Type="http://schemas.openxmlformats.org/officeDocument/2006/relationships/hyperlink" Target="https://podminky.urs.cz/item/CS_URS_2025_01/342272245" TargetMode="External"/><Relationship Id="rId59" Type="http://schemas.openxmlformats.org/officeDocument/2006/relationships/hyperlink" Target="https://podminky.urs.cz/item/CS_URS_2025_01/434351141" TargetMode="External"/><Relationship Id="rId103" Type="http://schemas.openxmlformats.org/officeDocument/2006/relationships/hyperlink" Target="https://podminky.urs.cz/item/CS_URS_2025_01/712771271" TargetMode="External"/><Relationship Id="rId124" Type="http://schemas.openxmlformats.org/officeDocument/2006/relationships/hyperlink" Target="https://podminky.urs.cz/item/CS_URS_2025_01/713141136" TargetMode="External"/><Relationship Id="rId70" Type="http://schemas.openxmlformats.org/officeDocument/2006/relationships/hyperlink" Target="https://podminky.urs.cz/item/CS_URS_2025_01/631311114" TargetMode="External"/><Relationship Id="rId91" Type="http://schemas.openxmlformats.org/officeDocument/2006/relationships/hyperlink" Target="https://podminky.urs.cz/item/CS_URS_2025_01/711142559" TargetMode="External"/><Relationship Id="rId145" Type="http://schemas.openxmlformats.org/officeDocument/2006/relationships/hyperlink" Target="https://podminky.urs.cz/item/CS_URS_2025_01/764226446" TargetMode="External"/><Relationship Id="rId166" Type="http://schemas.openxmlformats.org/officeDocument/2006/relationships/hyperlink" Target="https://podminky.urs.cz/item/CS_URS_2025_01/766682111" TargetMode="External"/><Relationship Id="rId187" Type="http://schemas.openxmlformats.org/officeDocument/2006/relationships/hyperlink" Target="https://podminky.urs.cz/item/CS_URS_2025_01/998771102" TargetMode="External"/><Relationship Id="rId1" Type="http://schemas.openxmlformats.org/officeDocument/2006/relationships/hyperlink" Target="https://podminky.urs.cz/item/CS_URS_2025_01/121151124" TargetMode="External"/><Relationship Id="rId212" Type="http://schemas.openxmlformats.org/officeDocument/2006/relationships/hyperlink" Target="https://podminky.urs.cz/item/CS_URS_2025_01/784211107" TargetMode="External"/><Relationship Id="rId28" Type="http://schemas.openxmlformats.org/officeDocument/2006/relationships/hyperlink" Target="https://podminky.urs.cz/item/CS_URS_2025_01/279113146" TargetMode="External"/><Relationship Id="rId49" Type="http://schemas.openxmlformats.org/officeDocument/2006/relationships/hyperlink" Target="https://podminky.urs.cz/item/CS_URS_2025_01/411354314" TargetMode="External"/><Relationship Id="rId114" Type="http://schemas.openxmlformats.org/officeDocument/2006/relationships/hyperlink" Target="https://podminky.urs.cz/item/CS_URS_2025_01/713131141" TargetMode="External"/><Relationship Id="rId60" Type="http://schemas.openxmlformats.org/officeDocument/2006/relationships/hyperlink" Target="https://podminky.urs.cz/item/CS_URS_2025_01/434351142" TargetMode="External"/><Relationship Id="rId81" Type="http://schemas.openxmlformats.org/officeDocument/2006/relationships/hyperlink" Target="https://podminky.urs.cz/item/CS_URS_2025_01/952901111" TargetMode="External"/><Relationship Id="rId135" Type="http://schemas.openxmlformats.org/officeDocument/2006/relationships/hyperlink" Target="https://podminky.urs.cz/item/CS_URS_2025_01/763111718" TargetMode="External"/><Relationship Id="rId156" Type="http://schemas.openxmlformats.org/officeDocument/2006/relationships/hyperlink" Target="https://podminky.urs.cz/item/CS_URS_2025_01/766622132" TargetMode="External"/><Relationship Id="rId177" Type="http://schemas.openxmlformats.org/officeDocument/2006/relationships/hyperlink" Target="https://podminky.urs.cz/item/CS_URS_2025_01/767651113" TargetMode="External"/><Relationship Id="rId198" Type="http://schemas.openxmlformats.org/officeDocument/2006/relationships/hyperlink" Target="https://podminky.urs.cz/item/CS_URS_2025_01/777111111" TargetMode="External"/><Relationship Id="rId202" Type="http://schemas.openxmlformats.org/officeDocument/2006/relationships/hyperlink" Target="https://podminky.urs.cz/item/CS_URS_2025_01/777121125" TargetMode="External"/><Relationship Id="rId18" Type="http://schemas.openxmlformats.org/officeDocument/2006/relationships/hyperlink" Target="https://podminky.urs.cz/item/CS_URS_2025_01/271532212" TargetMode="External"/><Relationship Id="rId39" Type="http://schemas.openxmlformats.org/officeDocument/2006/relationships/hyperlink" Target="https://podminky.urs.cz/item/CS_URS_2025_01/342291131" TargetMode="External"/><Relationship Id="rId50" Type="http://schemas.openxmlformats.org/officeDocument/2006/relationships/hyperlink" Target="https://podminky.urs.cz/item/CS_URS_2025_01/411361821" TargetMode="External"/><Relationship Id="rId104" Type="http://schemas.openxmlformats.org/officeDocument/2006/relationships/hyperlink" Target="https://podminky.urs.cz/item/CS_URS_2025_01/712771401" TargetMode="External"/><Relationship Id="rId125" Type="http://schemas.openxmlformats.org/officeDocument/2006/relationships/hyperlink" Target="https://podminky.urs.cz/item/CS_URS_2025_01/713141136" TargetMode="External"/><Relationship Id="rId146" Type="http://schemas.openxmlformats.org/officeDocument/2006/relationships/hyperlink" Target="https://podminky.urs.cz/item/CS_URS_2025_01/764226465" TargetMode="External"/><Relationship Id="rId167" Type="http://schemas.openxmlformats.org/officeDocument/2006/relationships/hyperlink" Target="https://podminky.urs.cz/item/CS_URS_2025_01/766682112" TargetMode="External"/><Relationship Id="rId188" Type="http://schemas.openxmlformats.org/officeDocument/2006/relationships/hyperlink" Target="https://podminky.urs.cz/item/CS_URS_2025_01/775141112" TargetMode="External"/><Relationship Id="rId71" Type="http://schemas.openxmlformats.org/officeDocument/2006/relationships/hyperlink" Target="https://podminky.urs.cz/item/CS_URS_2025_01/631311125" TargetMode="External"/><Relationship Id="rId92" Type="http://schemas.openxmlformats.org/officeDocument/2006/relationships/hyperlink" Target="https://podminky.urs.cz/item/CS_URS_2025_01/711161174" TargetMode="External"/><Relationship Id="rId213" Type="http://schemas.openxmlformats.org/officeDocument/2006/relationships/hyperlink" Target="https://podminky.urs.cz/item/CS_URS_2025_01/784215101" TargetMode="External"/><Relationship Id="rId2" Type="http://schemas.openxmlformats.org/officeDocument/2006/relationships/hyperlink" Target="https://podminky.urs.cz/item/CS_URS_2025_01/131451104" TargetMode="External"/><Relationship Id="rId29" Type="http://schemas.openxmlformats.org/officeDocument/2006/relationships/hyperlink" Target="https://podminky.urs.cz/item/CS_URS_2025_01/274361821" TargetMode="External"/><Relationship Id="rId40" Type="http://schemas.openxmlformats.org/officeDocument/2006/relationships/hyperlink" Target="https://podminky.urs.cz/item/CS_URS_2025_01/346244356" TargetMode="External"/><Relationship Id="rId115" Type="http://schemas.openxmlformats.org/officeDocument/2006/relationships/hyperlink" Target="https://podminky.urs.cz/item/CS_URS_2025_01/713131141" TargetMode="External"/><Relationship Id="rId136" Type="http://schemas.openxmlformats.org/officeDocument/2006/relationships/hyperlink" Target="https://podminky.urs.cz/item/CS_URS_2025_01/763111772" TargetMode="External"/><Relationship Id="rId157" Type="http://schemas.openxmlformats.org/officeDocument/2006/relationships/hyperlink" Target="https://podminky.urs.cz/item/CS_URS_2025_01/766622132" TargetMode="External"/><Relationship Id="rId178" Type="http://schemas.openxmlformats.org/officeDocument/2006/relationships/hyperlink" Target="https://podminky.urs.cz/item/CS_URS_2025_01/767651121" TargetMode="External"/><Relationship Id="rId61" Type="http://schemas.openxmlformats.org/officeDocument/2006/relationships/hyperlink" Target="https://podminky.urs.cz/item/CS_URS_2025_01/612131101" TargetMode="External"/><Relationship Id="rId82" Type="http://schemas.openxmlformats.org/officeDocument/2006/relationships/hyperlink" Target="https://podminky.urs.cz/item/CS_URS_2025_01/953946111" TargetMode="External"/><Relationship Id="rId199" Type="http://schemas.openxmlformats.org/officeDocument/2006/relationships/hyperlink" Target="https://podminky.urs.cz/item/CS_URS_2025_01/777111121" TargetMode="External"/><Relationship Id="rId203" Type="http://schemas.openxmlformats.org/officeDocument/2006/relationships/hyperlink" Target="https://podminky.urs.cz/item/CS_URS_2025_01/777131101" TargetMode="External"/><Relationship Id="rId19" Type="http://schemas.openxmlformats.org/officeDocument/2006/relationships/hyperlink" Target="https://podminky.urs.cz/item/CS_URS_2025_01/273321411" TargetMode="External"/><Relationship Id="rId30" Type="http://schemas.openxmlformats.org/officeDocument/2006/relationships/hyperlink" Target="https://podminky.urs.cz/item/CS_URS_2025_01/310201111" TargetMode="External"/><Relationship Id="rId105" Type="http://schemas.openxmlformats.org/officeDocument/2006/relationships/hyperlink" Target="https://podminky.urs.cz/item/CS_URS_2025_01/712771501" TargetMode="External"/><Relationship Id="rId126" Type="http://schemas.openxmlformats.org/officeDocument/2006/relationships/hyperlink" Target="https://podminky.urs.cz/item/CS_URS_2025_01/713141138" TargetMode="External"/><Relationship Id="rId147" Type="http://schemas.openxmlformats.org/officeDocument/2006/relationships/hyperlink" Target="https://podminky.urs.cz/item/CS_URS_2025_01/764226467" TargetMode="External"/><Relationship Id="rId168" Type="http://schemas.openxmlformats.org/officeDocument/2006/relationships/hyperlink" Target="https://podminky.urs.cz/item/CS_URS_2025_01/766694116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348361216" TargetMode="External"/><Relationship Id="rId3" Type="http://schemas.openxmlformats.org/officeDocument/2006/relationships/hyperlink" Target="https://podminky.urs.cz/item/CS_URS_2025_01/348171310" TargetMode="External"/><Relationship Id="rId7" Type="http://schemas.openxmlformats.org/officeDocument/2006/relationships/hyperlink" Target="https://podminky.urs.cz/item/CS_URS_2025_01/348351212" TargetMode="External"/><Relationship Id="rId2" Type="http://schemas.openxmlformats.org/officeDocument/2006/relationships/hyperlink" Target="https://podminky.urs.cz/item/CS_URS_2025_01/348101210" TargetMode="External"/><Relationship Id="rId1" Type="http://schemas.openxmlformats.org/officeDocument/2006/relationships/hyperlink" Target="https://podminky.urs.cz/item/CS_URS_2025_01/338171123" TargetMode="External"/><Relationship Id="rId6" Type="http://schemas.openxmlformats.org/officeDocument/2006/relationships/hyperlink" Target="https://podminky.urs.cz/item/CS_URS_2025_01/348351211" TargetMode="External"/><Relationship Id="rId5" Type="http://schemas.openxmlformats.org/officeDocument/2006/relationships/hyperlink" Target="https://podminky.urs.cz/item/CS_URS_2025_01/348321218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podminky.urs.cz/item/CS_URS_2025_01/348321216" TargetMode="External"/><Relationship Id="rId9" Type="http://schemas.openxmlformats.org/officeDocument/2006/relationships/hyperlink" Target="https://podminky.urs.cz/item/CS_URS_2025_01/348401120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311322511" TargetMode="External"/><Relationship Id="rId13" Type="http://schemas.openxmlformats.org/officeDocument/2006/relationships/hyperlink" Target="https://podminky.urs.cz/item/CS_URS_2025_01/434351141" TargetMode="External"/><Relationship Id="rId18" Type="http://schemas.openxmlformats.org/officeDocument/2006/relationships/hyperlink" Target="https://podminky.urs.cz/item/CS_URS_2025_01/591211111" TargetMode="External"/><Relationship Id="rId26" Type="http://schemas.openxmlformats.org/officeDocument/2006/relationships/hyperlink" Target="https://podminky.urs.cz/item/CS_URS_2025_01/998011001" TargetMode="External"/><Relationship Id="rId3" Type="http://schemas.openxmlformats.org/officeDocument/2006/relationships/hyperlink" Target="https://podminky.urs.cz/item/CS_URS_2025_01/181411132" TargetMode="External"/><Relationship Id="rId21" Type="http://schemas.openxmlformats.org/officeDocument/2006/relationships/hyperlink" Target="https://podminky.urs.cz/item/CS_URS_2025_01/596811311" TargetMode="External"/><Relationship Id="rId7" Type="http://schemas.openxmlformats.org/officeDocument/2006/relationships/hyperlink" Target="https://podminky.urs.cz/item/CS_URS_2025_01/185851121" TargetMode="External"/><Relationship Id="rId12" Type="http://schemas.openxmlformats.org/officeDocument/2006/relationships/hyperlink" Target="https://podminky.urs.cz/item/CS_URS_2025_01/430321515" TargetMode="External"/><Relationship Id="rId17" Type="http://schemas.openxmlformats.org/officeDocument/2006/relationships/hyperlink" Target="https://podminky.urs.cz/item/CS_URS_2025_01/561121111" TargetMode="External"/><Relationship Id="rId25" Type="http://schemas.openxmlformats.org/officeDocument/2006/relationships/hyperlink" Target="https://podminky.urs.cz/item/CS_URS_2025_01/916231291" TargetMode="External"/><Relationship Id="rId2" Type="http://schemas.openxmlformats.org/officeDocument/2006/relationships/hyperlink" Target="https://podminky.urs.cz/item/CS_URS_2025_01/181411131" TargetMode="External"/><Relationship Id="rId16" Type="http://schemas.openxmlformats.org/officeDocument/2006/relationships/hyperlink" Target="https://podminky.urs.cz/item/CS_URS_2025_01/561121103" TargetMode="External"/><Relationship Id="rId20" Type="http://schemas.openxmlformats.org/officeDocument/2006/relationships/hyperlink" Target="https://podminky.urs.cz/item/CS_URS_2025_01/596412112" TargetMode="External"/><Relationship Id="rId1" Type="http://schemas.openxmlformats.org/officeDocument/2006/relationships/hyperlink" Target="https://podminky.urs.cz/item/CS_URS_2025_01/180405111" TargetMode="External"/><Relationship Id="rId6" Type="http://schemas.openxmlformats.org/officeDocument/2006/relationships/hyperlink" Target="https://podminky.urs.cz/item/CS_URS_2025_01/185803211" TargetMode="External"/><Relationship Id="rId11" Type="http://schemas.openxmlformats.org/officeDocument/2006/relationships/hyperlink" Target="https://podminky.urs.cz/item/CS_URS_2025_01/312361821" TargetMode="External"/><Relationship Id="rId24" Type="http://schemas.openxmlformats.org/officeDocument/2006/relationships/hyperlink" Target="https://podminky.urs.cz/item/CS_URS_2025_01/916231213" TargetMode="External"/><Relationship Id="rId5" Type="http://schemas.openxmlformats.org/officeDocument/2006/relationships/hyperlink" Target="https://podminky.urs.cz/item/CS_URS_2025_01/185803112" TargetMode="External"/><Relationship Id="rId15" Type="http://schemas.openxmlformats.org/officeDocument/2006/relationships/hyperlink" Target="https://podminky.urs.cz/item/CS_URS_2025_01/561121101" TargetMode="External"/><Relationship Id="rId23" Type="http://schemas.openxmlformats.org/officeDocument/2006/relationships/hyperlink" Target="https://podminky.urs.cz/item/CS_URS_2025_01/637121113" TargetMode="External"/><Relationship Id="rId28" Type="http://schemas.openxmlformats.org/officeDocument/2006/relationships/drawing" Target="../drawings/drawing4.xml"/><Relationship Id="rId10" Type="http://schemas.openxmlformats.org/officeDocument/2006/relationships/hyperlink" Target="https://podminky.urs.cz/item/CS_URS_2025_01/311351122" TargetMode="External"/><Relationship Id="rId19" Type="http://schemas.openxmlformats.org/officeDocument/2006/relationships/hyperlink" Target="https://podminky.urs.cz/item/CS_URS_2025_01/596211111" TargetMode="External"/><Relationship Id="rId4" Type="http://schemas.openxmlformats.org/officeDocument/2006/relationships/hyperlink" Target="https://podminky.urs.cz/item/CS_URS_2025_01/185803111" TargetMode="External"/><Relationship Id="rId9" Type="http://schemas.openxmlformats.org/officeDocument/2006/relationships/hyperlink" Target="https://podminky.urs.cz/item/CS_URS_2025_01/311351121" TargetMode="External"/><Relationship Id="rId14" Type="http://schemas.openxmlformats.org/officeDocument/2006/relationships/hyperlink" Target="https://podminky.urs.cz/item/CS_URS_2025_01/434351142" TargetMode="External"/><Relationship Id="rId22" Type="http://schemas.openxmlformats.org/officeDocument/2006/relationships/hyperlink" Target="https://podminky.urs.cz/item/CS_URS_2025_01/596991112" TargetMode="External"/><Relationship Id="rId27" Type="http://schemas.openxmlformats.org/officeDocument/2006/relationships/hyperlink" Target="https://podminky.urs.cz/item/CS_URS_2025_01/998223011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451573111" TargetMode="External"/><Relationship Id="rId13" Type="http://schemas.openxmlformats.org/officeDocument/2006/relationships/hyperlink" Target="https://podminky.urs.cz/item/CS_URS_2025_01/892241111" TargetMode="External"/><Relationship Id="rId18" Type="http://schemas.openxmlformats.org/officeDocument/2006/relationships/drawing" Target="../drawings/drawing5.xml"/><Relationship Id="rId3" Type="http://schemas.openxmlformats.org/officeDocument/2006/relationships/hyperlink" Target="https://podminky.urs.cz/item/CS_URS_2025_01/139001101" TargetMode="External"/><Relationship Id="rId7" Type="http://schemas.openxmlformats.org/officeDocument/2006/relationships/hyperlink" Target="https://podminky.urs.cz/item/CS_URS_2025_01/181351003" TargetMode="External"/><Relationship Id="rId12" Type="http://schemas.openxmlformats.org/officeDocument/2006/relationships/hyperlink" Target="https://podminky.urs.cz/item/CS_URS_2025_01/892233122" TargetMode="External"/><Relationship Id="rId17" Type="http://schemas.openxmlformats.org/officeDocument/2006/relationships/hyperlink" Target="https://podminky.urs.cz/item/CS_URS_2025_01/899722111" TargetMode="External"/><Relationship Id="rId2" Type="http://schemas.openxmlformats.org/officeDocument/2006/relationships/hyperlink" Target="https://podminky.urs.cz/item/CS_URS_2025_01/132251101" TargetMode="External"/><Relationship Id="rId16" Type="http://schemas.openxmlformats.org/officeDocument/2006/relationships/hyperlink" Target="https://podminky.urs.cz/item/CS_URS_2025_01/899721111" TargetMode="External"/><Relationship Id="rId1" Type="http://schemas.openxmlformats.org/officeDocument/2006/relationships/hyperlink" Target="https://podminky.urs.cz/item/CS_URS_2025_01/121151103" TargetMode="External"/><Relationship Id="rId6" Type="http://schemas.openxmlformats.org/officeDocument/2006/relationships/hyperlink" Target="https://podminky.urs.cz/item/CS_URS_2025_01/175111101" TargetMode="External"/><Relationship Id="rId11" Type="http://schemas.openxmlformats.org/officeDocument/2006/relationships/hyperlink" Target="https://podminky.urs.cz/item/CS_URS_2025_01/891269111" TargetMode="External"/><Relationship Id="rId5" Type="http://schemas.openxmlformats.org/officeDocument/2006/relationships/hyperlink" Target="https://podminky.urs.cz/item/CS_URS_2025_01/174151101" TargetMode="External"/><Relationship Id="rId15" Type="http://schemas.openxmlformats.org/officeDocument/2006/relationships/hyperlink" Target="https://podminky.urs.cz/item/CS_URS_2025_01/141720011" TargetMode="External"/><Relationship Id="rId10" Type="http://schemas.openxmlformats.org/officeDocument/2006/relationships/hyperlink" Target="https://podminky.urs.cz/item/CS_URS_2025_01/891211112" TargetMode="External"/><Relationship Id="rId4" Type="http://schemas.openxmlformats.org/officeDocument/2006/relationships/hyperlink" Target="https://podminky.urs.cz/item/CS_URS_2025_01/162351103" TargetMode="External"/><Relationship Id="rId9" Type="http://schemas.openxmlformats.org/officeDocument/2006/relationships/hyperlink" Target="https://podminky.urs.cz/item/CS_URS_2025_01/871161141" TargetMode="External"/><Relationship Id="rId14" Type="http://schemas.openxmlformats.org/officeDocument/2006/relationships/hyperlink" Target="https://podminky.urs.cz/item/CS_URS_2025_01/899401112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162351104" TargetMode="External"/><Relationship Id="rId13" Type="http://schemas.openxmlformats.org/officeDocument/2006/relationships/hyperlink" Target="https://podminky.urs.cz/item/CS_URS_2025_01/451573111" TargetMode="External"/><Relationship Id="rId18" Type="http://schemas.openxmlformats.org/officeDocument/2006/relationships/hyperlink" Target="https://podminky.urs.cz/item/CS_URS_2025_01/831312121" TargetMode="External"/><Relationship Id="rId26" Type="http://schemas.openxmlformats.org/officeDocument/2006/relationships/hyperlink" Target="https://podminky.urs.cz/item/CS_URS_2025_01/998225111" TargetMode="External"/><Relationship Id="rId3" Type="http://schemas.openxmlformats.org/officeDocument/2006/relationships/hyperlink" Target="https://podminky.urs.cz/item/CS_URS_2025_01/121151103" TargetMode="External"/><Relationship Id="rId21" Type="http://schemas.openxmlformats.org/officeDocument/2006/relationships/hyperlink" Target="https://podminky.urs.cz/item/CS_URS_2025_01/894812033" TargetMode="External"/><Relationship Id="rId7" Type="http://schemas.openxmlformats.org/officeDocument/2006/relationships/hyperlink" Target="https://podminky.urs.cz/item/CS_URS_2025_01/162351103" TargetMode="External"/><Relationship Id="rId12" Type="http://schemas.openxmlformats.org/officeDocument/2006/relationships/hyperlink" Target="https://podminky.urs.cz/item/CS_URS_2025_01/181311103" TargetMode="External"/><Relationship Id="rId17" Type="http://schemas.openxmlformats.org/officeDocument/2006/relationships/hyperlink" Target="https://podminky.urs.cz/item/CS_URS_2025_01/576133111" TargetMode="External"/><Relationship Id="rId25" Type="http://schemas.openxmlformats.org/officeDocument/2006/relationships/hyperlink" Target="https://podminky.urs.cz/item/CS_URS_2025_01/997221665" TargetMode="External"/><Relationship Id="rId2" Type="http://schemas.openxmlformats.org/officeDocument/2006/relationships/hyperlink" Target="https://podminky.urs.cz/item/CS_URS_2025_01/113107141" TargetMode="External"/><Relationship Id="rId16" Type="http://schemas.openxmlformats.org/officeDocument/2006/relationships/hyperlink" Target="https://podminky.urs.cz/item/CS_URS_2025_01/564251011" TargetMode="External"/><Relationship Id="rId20" Type="http://schemas.openxmlformats.org/officeDocument/2006/relationships/hyperlink" Target="https://podminky.urs.cz/item/CS_URS_2025_01/894812001" TargetMode="External"/><Relationship Id="rId29" Type="http://schemas.openxmlformats.org/officeDocument/2006/relationships/drawing" Target="../drawings/drawing6.xml"/><Relationship Id="rId1" Type="http://schemas.openxmlformats.org/officeDocument/2006/relationships/hyperlink" Target="https://podminky.urs.cz/item/CS_URS_2025_01/113107122" TargetMode="External"/><Relationship Id="rId6" Type="http://schemas.openxmlformats.org/officeDocument/2006/relationships/hyperlink" Target="https://podminky.urs.cz/item/CS_URS_2025_01/151101112" TargetMode="External"/><Relationship Id="rId11" Type="http://schemas.openxmlformats.org/officeDocument/2006/relationships/hyperlink" Target="https://podminky.urs.cz/item/CS_URS_2025_01/174111101" TargetMode="External"/><Relationship Id="rId24" Type="http://schemas.openxmlformats.org/officeDocument/2006/relationships/hyperlink" Target="https://podminky.urs.cz/item/CS_URS_2025_01/919735111" TargetMode="External"/><Relationship Id="rId5" Type="http://schemas.openxmlformats.org/officeDocument/2006/relationships/hyperlink" Target="https://podminky.urs.cz/item/CS_URS_2025_01/151101102" TargetMode="External"/><Relationship Id="rId15" Type="http://schemas.openxmlformats.org/officeDocument/2006/relationships/hyperlink" Target="https://podminky.urs.cz/item/CS_URS_2025_01/452311131" TargetMode="External"/><Relationship Id="rId23" Type="http://schemas.openxmlformats.org/officeDocument/2006/relationships/hyperlink" Target="https://podminky.urs.cz/item/CS_URS_2025_01/899623141" TargetMode="External"/><Relationship Id="rId28" Type="http://schemas.openxmlformats.org/officeDocument/2006/relationships/hyperlink" Target="https://podminky.urs.cz/item/CS_URS_2025_01/721290112" TargetMode="External"/><Relationship Id="rId10" Type="http://schemas.openxmlformats.org/officeDocument/2006/relationships/hyperlink" Target="https://podminky.urs.cz/item/CS_URS_2025_01/171201221" TargetMode="External"/><Relationship Id="rId19" Type="http://schemas.openxmlformats.org/officeDocument/2006/relationships/hyperlink" Target="https://podminky.urs.cz/item/CS_URS_2025_01/837355121" TargetMode="External"/><Relationship Id="rId4" Type="http://schemas.openxmlformats.org/officeDocument/2006/relationships/hyperlink" Target="https://podminky.urs.cz/item/CS_URS_2025_01/132454201" TargetMode="External"/><Relationship Id="rId9" Type="http://schemas.openxmlformats.org/officeDocument/2006/relationships/hyperlink" Target="https://podminky.urs.cz/item/CS_URS_2025_01/167151102" TargetMode="External"/><Relationship Id="rId14" Type="http://schemas.openxmlformats.org/officeDocument/2006/relationships/hyperlink" Target="https://podminky.urs.cz/item/CS_URS_2025_01/452111111" TargetMode="External"/><Relationship Id="rId22" Type="http://schemas.openxmlformats.org/officeDocument/2006/relationships/hyperlink" Target="https://podminky.urs.cz/item/CS_URS_2025_01/894812051" TargetMode="External"/><Relationship Id="rId27" Type="http://schemas.openxmlformats.org/officeDocument/2006/relationships/hyperlink" Target="https://podminky.urs.cz/item/CS_URS_2025_01/99827510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451573111" TargetMode="External"/><Relationship Id="rId13" Type="http://schemas.openxmlformats.org/officeDocument/2006/relationships/hyperlink" Target="https://podminky.urs.cz/item/CS_URS_2025_01/230230016" TargetMode="External"/><Relationship Id="rId3" Type="http://schemas.openxmlformats.org/officeDocument/2006/relationships/hyperlink" Target="https://podminky.urs.cz/item/CS_URS_2025_01/139001101" TargetMode="External"/><Relationship Id="rId7" Type="http://schemas.openxmlformats.org/officeDocument/2006/relationships/hyperlink" Target="https://podminky.urs.cz/item/CS_URS_2025_01/181351003" TargetMode="External"/><Relationship Id="rId12" Type="http://schemas.openxmlformats.org/officeDocument/2006/relationships/hyperlink" Target="https://podminky.urs.cz/item/CS_URS_2025_01/230205255" TargetMode="External"/><Relationship Id="rId2" Type="http://schemas.openxmlformats.org/officeDocument/2006/relationships/hyperlink" Target="https://podminky.urs.cz/item/CS_URS_2025_01/132251101" TargetMode="External"/><Relationship Id="rId16" Type="http://schemas.openxmlformats.org/officeDocument/2006/relationships/drawing" Target="../drawings/drawing7.xml"/><Relationship Id="rId1" Type="http://schemas.openxmlformats.org/officeDocument/2006/relationships/hyperlink" Target="https://podminky.urs.cz/item/CS_URS_2025_01/121151103" TargetMode="External"/><Relationship Id="rId6" Type="http://schemas.openxmlformats.org/officeDocument/2006/relationships/hyperlink" Target="https://podminky.urs.cz/item/CS_URS_2025_01/175111101" TargetMode="External"/><Relationship Id="rId11" Type="http://schemas.openxmlformats.org/officeDocument/2006/relationships/hyperlink" Target="https://podminky.urs.cz/item/CS_URS_2025_01/230205231" TargetMode="External"/><Relationship Id="rId5" Type="http://schemas.openxmlformats.org/officeDocument/2006/relationships/hyperlink" Target="https://podminky.urs.cz/item/CS_URS_2025_01/174151101" TargetMode="External"/><Relationship Id="rId15" Type="http://schemas.openxmlformats.org/officeDocument/2006/relationships/hyperlink" Target="https://podminky.urs.cz/item/CS_URS_2025_01/141720011" TargetMode="External"/><Relationship Id="rId10" Type="http://schemas.openxmlformats.org/officeDocument/2006/relationships/hyperlink" Target="https://podminky.urs.cz/item/CS_URS_2025_01/230205031" TargetMode="External"/><Relationship Id="rId4" Type="http://schemas.openxmlformats.org/officeDocument/2006/relationships/hyperlink" Target="https://podminky.urs.cz/item/CS_URS_2025_01/162351103" TargetMode="External"/><Relationship Id="rId9" Type="http://schemas.openxmlformats.org/officeDocument/2006/relationships/hyperlink" Target="https://podminky.urs.cz/item/CS_URS_2025_01/230040006" TargetMode="External"/><Relationship Id="rId14" Type="http://schemas.openxmlformats.org/officeDocument/2006/relationships/hyperlink" Target="https://podminky.urs.cz/item/CS_URS_2025_01/460671112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141720011" TargetMode="External"/><Relationship Id="rId3" Type="http://schemas.openxmlformats.org/officeDocument/2006/relationships/hyperlink" Target="https://podminky.urs.cz/item/CS_URS_2025_01/460172112" TargetMode="External"/><Relationship Id="rId7" Type="http://schemas.openxmlformats.org/officeDocument/2006/relationships/hyperlink" Target="https://podminky.urs.cz/item/CS_URS_2025_01/460671112" TargetMode="External"/><Relationship Id="rId2" Type="http://schemas.openxmlformats.org/officeDocument/2006/relationships/hyperlink" Target="https://podminky.urs.cz/item/CS_URS_2025_01/460010025" TargetMode="External"/><Relationship Id="rId1" Type="http://schemas.openxmlformats.org/officeDocument/2006/relationships/hyperlink" Target="https://podminky.urs.cz/item/CS_URS_2025_01/210902012" TargetMode="External"/><Relationship Id="rId6" Type="http://schemas.openxmlformats.org/officeDocument/2006/relationships/hyperlink" Target="https://podminky.urs.cz/item/CS_URS_2025_01/460661113" TargetMode="External"/><Relationship Id="rId5" Type="http://schemas.openxmlformats.org/officeDocument/2006/relationships/hyperlink" Target="https://podminky.urs.cz/item/CS_URS_2025_01/460581121" TargetMode="External"/><Relationship Id="rId4" Type="http://schemas.openxmlformats.org/officeDocument/2006/relationships/hyperlink" Target="https://podminky.urs.cz/item/CS_URS_2025_01/460462112" TargetMode="External"/><Relationship Id="rId9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podminky.urs.cz/item/CS_URS_2025_01/052103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workbookViewId="0">
      <selection activeCell="V39" sqref="V3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S4" s="17" t="s">
        <v>11</v>
      </c>
    </row>
    <row r="5" spans="1:74" ht="12" customHeight="1">
      <c r="B5" s="20"/>
      <c r="D5" s="23" t="s">
        <v>12</v>
      </c>
      <c r="K5" s="195" t="s">
        <v>13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R5" s="20"/>
      <c r="BS5" s="17" t="s">
        <v>6</v>
      </c>
    </row>
    <row r="6" spans="1:74" ht="36.950000000000003" customHeight="1">
      <c r="B6" s="20"/>
      <c r="D6" s="25" t="s">
        <v>14</v>
      </c>
      <c r="K6" s="196" t="s">
        <v>3605</v>
      </c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R6" s="20"/>
      <c r="BS6" s="17" t="s">
        <v>6</v>
      </c>
    </row>
    <row r="7" spans="1:74" ht="12" customHeight="1">
      <c r="B7" s="20"/>
      <c r="D7" s="26" t="s">
        <v>15</v>
      </c>
      <c r="K7" s="24" t="s">
        <v>16</v>
      </c>
      <c r="AK7" s="26" t="s">
        <v>17</v>
      </c>
      <c r="AN7" s="24" t="s">
        <v>18</v>
      </c>
      <c r="AR7" s="20"/>
      <c r="BS7" s="17" t="s">
        <v>6</v>
      </c>
    </row>
    <row r="8" spans="1:74" ht="12" customHeight="1">
      <c r="B8" s="20"/>
      <c r="D8" s="26" t="s">
        <v>19</v>
      </c>
      <c r="K8" s="24"/>
      <c r="AK8" s="26" t="s">
        <v>20</v>
      </c>
      <c r="AN8" s="24"/>
      <c r="AR8" s="20"/>
      <c r="BS8" s="17" t="s">
        <v>6</v>
      </c>
    </row>
    <row r="9" spans="1:74" ht="14.45" customHeight="1">
      <c r="B9" s="20"/>
      <c r="AR9" s="20"/>
      <c r="BS9" s="17" t="s">
        <v>6</v>
      </c>
    </row>
    <row r="10" spans="1:74" ht="12" customHeight="1">
      <c r="B10" s="20"/>
      <c r="D10" s="26" t="s">
        <v>21</v>
      </c>
      <c r="AK10" s="26" t="s">
        <v>22</v>
      </c>
      <c r="AN10" s="24" t="s">
        <v>1</v>
      </c>
      <c r="AR10" s="20"/>
      <c r="BS10" s="17" t="s">
        <v>6</v>
      </c>
    </row>
    <row r="11" spans="1:74" ht="18.399999999999999" customHeight="1">
      <c r="B11" s="20"/>
      <c r="E11" s="24"/>
      <c r="AK11" s="26" t="s">
        <v>23</v>
      </c>
      <c r="AN11" s="24" t="s">
        <v>1</v>
      </c>
      <c r="AR11" s="20"/>
      <c r="BS11" s="17" t="s">
        <v>6</v>
      </c>
    </row>
    <row r="12" spans="1:74" ht="6.95" customHeight="1">
      <c r="B12" s="20"/>
      <c r="AR12" s="20"/>
      <c r="BS12" s="17" t="s">
        <v>6</v>
      </c>
    </row>
    <row r="13" spans="1:74" ht="12" customHeight="1">
      <c r="B13" s="20"/>
      <c r="D13" s="26" t="s">
        <v>24</v>
      </c>
      <c r="AK13" s="26" t="s">
        <v>22</v>
      </c>
      <c r="AN13" s="24" t="s">
        <v>1</v>
      </c>
      <c r="AR13" s="20"/>
      <c r="BS13" s="17" t="s">
        <v>6</v>
      </c>
    </row>
    <row r="14" spans="1:74" ht="12.75">
      <c r="B14" s="20"/>
      <c r="E14" s="24" t="s">
        <v>25</v>
      </c>
      <c r="AK14" s="26" t="s">
        <v>23</v>
      </c>
      <c r="AN14" s="24" t="s">
        <v>1</v>
      </c>
      <c r="AR14" s="20"/>
      <c r="BS14" s="17" t="s">
        <v>6</v>
      </c>
    </row>
    <row r="15" spans="1:74" ht="6.95" customHeight="1">
      <c r="B15" s="20"/>
      <c r="AR15" s="20"/>
      <c r="BS15" s="17" t="s">
        <v>4</v>
      </c>
    </row>
    <row r="16" spans="1:74" ht="12" customHeight="1">
      <c r="B16" s="20"/>
      <c r="D16" s="26" t="s">
        <v>26</v>
      </c>
      <c r="AK16" s="26" t="s">
        <v>22</v>
      </c>
      <c r="AN16" s="24"/>
      <c r="AR16" s="20"/>
      <c r="BS16" s="17" t="s">
        <v>4</v>
      </c>
    </row>
    <row r="17" spans="2:71" ht="18.399999999999999" customHeight="1">
      <c r="B17" s="20"/>
      <c r="E17" s="24"/>
      <c r="AK17" s="26" t="s">
        <v>23</v>
      </c>
      <c r="AN17" s="24"/>
      <c r="AR17" s="20"/>
      <c r="BS17" s="17" t="s">
        <v>27</v>
      </c>
    </row>
    <row r="18" spans="2:71" ht="6.95" customHeight="1">
      <c r="B18" s="20"/>
      <c r="AR18" s="20"/>
      <c r="BS18" s="17" t="s">
        <v>6</v>
      </c>
    </row>
    <row r="19" spans="2:71" ht="12" customHeight="1">
      <c r="B19" s="20"/>
      <c r="D19" s="26" t="s">
        <v>28</v>
      </c>
      <c r="AK19" s="26" t="s">
        <v>22</v>
      </c>
      <c r="AN19" s="24" t="s">
        <v>29</v>
      </c>
      <c r="AR19" s="20"/>
      <c r="BS19" s="17" t="s">
        <v>6</v>
      </c>
    </row>
    <row r="20" spans="2:71" ht="18.399999999999999" customHeight="1">
      <c r="B20" s="20"/>
      <c r="E20" s="24" t="s">
        <v>30</v>
      </c>
      <c r="AK20" s="26" t="s">
        <v>23</v>
      </c>
      <c r="AN20" s="24" t="s">
        <v>1</v>
      </c>
      <c r="AR20" s="20"/>
      <c r="BS20" s="17" t="s">
        <v>27</v>
      </c>
    </row>
    <row r="21" spans="2:71" ht="6.95" customHeight="1">
      <c r="B21" s="20"/>
      <c r="AR21" s="20"/>
    </row>
    <row r="22" spans="2:71" ht="12" customHeight="1">
      <c r="B22" s="20"/>
      <c r="D22" s="26" t="s">
        <v>31</v>
      </c>
      <c r="AR22" s="20"/>
    </row>
    <row r="23" spans="2:71" ht="16.5" customHeight="1">
      <c r="B23" s="20"/>
      <c r="E23" s="197" t="s">
        <v>1</v>
      </c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R23" s="20"/>
    </row>
    <row r="24" spans="2:71" ht="6.95" customHeight="1">
      <c r="B24" s="20"/>
      <c r="AR24" s="20"/>
    </row>
    <row r="25" spans="2:71" ht="6.95" customHeight="1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2:71" s="1" customFormat="1" ht="25.9" customHeight="1">
      <c r="B26" s="29"/>
      <c r="D26" s="30" t="s">
        <v>32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198">
        <f>ROUND(AG94,2)</f>
        <v>15126955.869999999</v>
      </c>
      <c r="AL26" s="199"/>
      <c r="AM26" s="199"/>
      <c r="AN26" s="199"/>
      <c r="AO26" s="199"/>
      <c r="AR26" s="29"/>
    </row>
    <row r="27" spans="2:71" s="1" customFormat="1" ht="6.95" customHeight="1">
      <c r="B27" s="29"/>
      <c r="AR27" s="29"/>
    </row>
    <row r="28" spans="2:71" s="1" customFormat="1" ht="12.75">
      <c r="B28" s="29"/>
      <c r="L28" s="200" t="s">
        <v>33</v>
      </c>
      <c r="M28" s="200"/>
      <c r="N28" s="200"/>
      <c r="O28" s="200"/>
      <c r="P28" s="200"/>
      <c r="W28" s="200" t="s">
        <v>34</v>
      </c>
      <c r="X28" s="200"/>
      <c r="Y28" s="200"/>
      <c r="Z28" s="200"/>
      <c r="AA28" s="200"/>
      <c r="AB28" s="200"/>
      <c r="AC28" s="200"/>
      <c r="AD28" s="200"/>
      <c r="AE28" s="200"/>
      <c r="AK28" s="200" t="s">
        <v>35</v>
      </c>
      <c r="AL28" s="200"/>
      <c r="AM28" s="200"/>
      <c r="AN28" s="200"/>
      <c r="AO28" s="200"/>
      <c r="AR28" s="29"/>
    </row>
    <row r="29" spans="2:71" s="2" customFormat="1" ht="14.45" customHeight="1">
      <c r="B29" s="33"/>
      <c r="D29" s="26" t="s">
        <v>36</v>
      </c>
      <c r="F29" s="26" t="s">
        <v>37</v>
      </c>
      <c r="L29" s="188">
        <v>0.21</v>
      </c>
      <c r="M29" s="189"/>
      <c r="N29" s="189"/>
      <c r="O29" s="189"/>
      <c r="P29" s="189"/>
      <c r="W29" s="190">
        <f>ROUND(AZ94, 2)</f>
        <v>0</v>
      </c>
      <c r="X29" s="189"/>
      <c r="Y29" s="189"/>
      <c r="Z29" s="189"/>
      <c r="AA29" s="189"/>
      <c r="AB29" s="189"/>
      <c r="AC29" s="189"/>
      <c r="AD29" s="189"/>
      <c r="AE29" s="189"/>
      <c r="AK29" s="190">
        <f>ROUND(AV94, 2)</f>
        <v>0</v>
      </c>
      <c r="AL29" s="189"/>
      <c r="AM29" s="189"/>
      <c r="AN29" s="189"/>
      <c r="AO29" s="189"/>
      <c r="AR29" s="33"/>
    </row>
    <row r="30" spans="2:71" s="2" customFormat="1" ht="14.45" customHeight="1">
      <c r="B30" s="33"/>
      <c r="F30" s="26" t="s">
        <v>38</v>
      </c>
      <c r="L30" s="188">
        <v>0.12</v>
      </c>
      <c r="M30" s="189"/>
      <c r="N30" s="189"/>
      <c r="O30" s="189"/>
      <c r="P30" s="189"/>
      <c r="W30" s="190">
        <f>ROUND(BA94, 2)</f>
        <v>15126955.869999999</v>
      </c>
      <c r="X30" s="189"/>
      <c r="Y30" s="189"/>
      <c r="Z30" s="189"/>
      <c r="AA30" s="189"/>
      <c r="AB30" s="189"/>
      <c r="AC30" s="189"/>
      <c r="AD30" s="189"/>
      <c r="AE30" s="189"/>
      <c r="AK30" s="190">
        <f>ROUND(AW94, 2)</f>
        <v>1815234.7</v>
      </c>
      <c r="AL30" s="189"/>
      <c r="AM30" s="189"/>
      <c r="AN30" s="189"/>
      <c r="AO30" s="189"/>
      <c r="AR30" s="33"/>
    </row>
    <row r="31" spans="2:71" s="2" customFormat="1" ht="14.45" hidden="1" customHeight="1">
      <c r="B31" s="33"/>
      <c r="F31" s="26" t="s">
        <v>39</v>
      </c>
      <c r="L31" s="188">
        <v>0.21</v>
      </c>
      <c r="M31" s="189"/>
      <c r="N31" s="189"/>
      <c r="O31" s="189"/>
      <c r="P31" s="189"/>
      <c r="W31" s="190">
        <f>ROUND(BB94, 2)</f>
        <v>0</v>
      </c>
      <c r="X31" s="189"/>
      <c r="Y31" s="189"/>
      <c r="Z31" s="189"/>
      <c r="AA31" s="189"/>
      <c r="AB31" s="189"/>
      <c r="AC31" s="189"/>
      <c r="AD31" s="189"/>
      <c r="AE31" s="189"/>
      <c r="AK31" s="190">
        <v>0</v>
      </c>
      <c r="AL31" s="189"/>
      <c r="AM31" s="189"/>
      <c r="AN31" s="189"/>
      <c r="AO31" s="189"/>
      <c r="AR31" s="33"/>
    </row>
    <row r="32" spans="2:71" s="2" customFormat="1" ht="14.45" hidden="1" customHeight="1">
      <c r="B32" s="33"/>
      <c r="F32" s="26" t="s">
        <v>40</v>
      </c>
      <c r="L32" s="188">
        <v>0.12</v>
      </c>
      <c r="M32" s="189"/>
      <c r="N32" s="189"/>
      <c r="O32" s="189"/>
      <c r="P32" s="189"/>
      <c r="W32" s="190">
        <f>ROUND(BC94, 2)</f>
        <v>0</v>
      </c>
      <c r="X32" s="189"/>
      <c r="Y32" s="189"/>
      <c r="Z32" s="189"/>
      <c r="AA32" s="189"/>
      <c r="AB32" s="189"/>
      <c r="AC32" s="189"/>
      <c r="AD32" s="189"/>
      <c r="AE32" s="189"/>
      <c r="AK32" s="190">
        <v>0</v>
      </c>
      <c r="AL32" s="189"/>
      <c r="AM32" s="189"/>
      <c r="AN32" s="189"/>
      <c r="AO32" s="189"/>
      <c r="AR32" s="33"/>
    </row>
    <row r="33" spans="2:44" s="2" customFormat="1" ht="14.45" hidden="1" customHeight="1">
      <c r="B33" s="33"/>
      <c r="F33" s="26" t="s">
        <v>41</v>
      </c>
      <c r="L33" s="188">
        <v>0</v>
      </c>
      <c r="M33" s="189"/>
      <c r="N33" s="189"/>
      <c r="O33" s="189"/>
      <c r="P33" s="189"/>
      <c r="W33" s="190">
        <f>ROUND(BD94, 2)</f>
        <v>0</v>
      </c>
      <c r="X33" s="189"/>
      <c r="Y33" s="189"/>
      <c r="Z33" s="189"/>
      <c r="AA33" s="189"/>
      <c r="AB33" s="189"/>
      <c r="AC33" s="189"/>
      <c r="AD33" s="189"/>
      <c r="AE33" s="189"/>
      <c r="AK33" s="190">
        <v>0</v>
      </c>
      <c r="AL33" s="189"/>
      <c r="AM33" s="189"/>
      <c r="AN33" s="189"/>
      <c r="AO33" s="189"/>
      <c r="AR33" s="33"/>
    </row>
    <row r="34" spans="2:44" s="1" customFormat="1" ht="6.95" customHeight="1">
      <c r="B34" s="29"/>
      <c r="AR34" s="29"/>
    </row>
    <row r="35" spans="2:44" s="1" customFormat="1" ht="25.9" customHeight="1">
      <c r="B35" s="29"/>
      <c r="C35" s="34"/>
      <c r="D35" s="35" t="s">
        <v>42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43</v>
      </c>
      <c r="U35" s="36"/>
      <c r="V35" s="36"/>
      <c r="W35" s="36"/>
      <c r="X35" s="194" t="s">
        <v>44</v>
      </c>
      <c r="Y35" s="192"/>
      <c r="Z35" s="192"/>
      <c r="AA35" s="192"/>
      <c r="AB35" s="192"/>
      <c r="AC35" s="36"/>
      <c r="AD35" s="36"/>
      <c r="AE35" s="36"/>
      <c r="AF35" s="36"/>
      <c r="AG35" s="36"/>
      <c r="AH35" s="36"/>
      <c r="AI35" s="36"/>
      <c r="AJ35" s="36"/>
      <c r="AK35" s="191">
        <f>SUM(AK26:AK33)</f>
        <v>16942190.57</v>
      </c>
      <c r="AL35" s="192"/>
      <c r="AM35" s="192"/>
      <c r="AN35" s="192"/>
      <c r="AO35" s="193"/>
      <c r="AP35" s="34"/>
      <c r="AQ35" s="34"/>
      <c r="AR35" s="29"/>
    </row>
    <row r="36" spans="2:44" s="1" customFormat="1" ht="6.95" customHeight="1">
      <c r="B36" s="29"/>
      <c r="AR36" s="29"/>
    </row>
    <row r="37" spans="2:44" s="1" customFormat="1" ht="14.45" customHeight="1">
      <c r="B37" s="29"/>
      <c r="AR37" s="29"/>
    </row>
    <row r="38" spans="2:44" ht="14.45" customHeight="1">
      <c r="B38" s="20"/>
      <c r="AR38" s="20"/>
    </row>
    <row r="39" spans="2:44" ht="14.45" customHeight="1">
      <c r="B39" s="20"/>
      <c r="AR39" s="20"/>
    </row>
    <row r="40" spans="2:44" ht="14.45" customHeight="1">
      <c r="B40" s="20"/>
      <c r="AR40" s="20"/>
    </row>
    <row r="41" spans="2:44" ht="14.45" customHeight="1">
      <c r="B41" s="20"/>
      <c r="AR41" s="20"/>
    </row>
    <row r="42" spans="2:44" ht="14.45" customHeight="1">
      <c r="B42" s="20"/>
      <c r="AR42" s="20"/>
    </row>
    <row r="43" spans="2:44" ht="14.45" customHeight="1">
      <c r="B43" s="20"/>
      <c r="AR43" s="20"/>
    </row>
    <row r="44" spans="2:44" ht="14.45" customHeight="1">
      <c r="B44" s="20"/>
      <c r="AR44" s="20"/>
    </row>
    <row r="45" spans="2:44" ht="14.45" customHeight="1">
      <c r="B45" s="20"/>
      <c r="AR45" s="20"/>
    </row>
    <row r="46" spans="2:44" ht="14.45" customHeight="1">
      <c r="B46" s="20"/>
      <c r="AR46" s="20"/>
    </row>
    <row r="47" spans="2:44" ht="14.45" customHeight="1">
      <c r="B47" s="20"/>
      <c r="AR47" s="20"/>
    </row>
    <row r="48" spans="2:44" ht="14.45" customHeight="1">
      <c r="B48" s="20"/>
      <c r="AR48" s="20"/>
    </row>
    <row r="49" spans="2:44" s="1" customFormat="1" ht="14.45" customHeight="1">
      <c r="B49" s="29"/>
      <c r="D49" s="38" t="s">
        <v>45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46</v>
      </c>
      <c r="AI49" s="39"/>
      <c r="AJ49" s="39"/>
      <c r="AK49" s="39"/>
      <c r="AL49" s="39"/>
      <c r="AM49" s="39"/>
      <c r="AN49" s="39"/>
      <c r="AO49" s="39"/>
      <c r="AR49" s="29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2.75">
      <c r="B60" s="29"/>
      <c r="D60" s="40" t="s">
        <v>47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0" t="s">
        <v>48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0" t="s">
        <v>47</v>
      </c>
      <c r="AI60" s="31"/>
      <c r="AJ60" s="31"/>
      <c r="AK60" s="31"/>
      <c r="AL60" s="31"/>
      <c r="AM60" s="40" t="s">
        <v>48</v>
      </c>
      <c r="AN60" s="31"/>
      <c r="AO60" s="31"/>
      <c r="AR60" s="29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2.75">
      <c r="B64" s="29"/>
      <c r="D64" s="38" t="s">
        <v>49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50</v>
      </c>
      <c r="AI64" s="39"/>
      <c r="AJ64" s="39"/>
      <c r="AK64" s="39"/>
      <c r="AL64" s="39"/>
      <c r="AM64" s="39"/>
      <c r="AN64" s="39"/>
      <c r="AO64" s="39"/>
      <c r="AR64" s="29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2.75">
      <c r="B75" s="29"/>
      <c r="D75" s="40" t="s">
        <v>47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0" t="s">
        <v>48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0" t="s">
        <v>47</v>
      </c>
      <c r="AI75" s="31"/>
      <c r="AJ75" s="31"/>
      <c r="AK75" s="31"/>
      <c r="AL75" s="31"/>
      <c r="AM75" s="40" t="s">
        <v>48</v>
      </c>
      <c r="AN75" s="31"/>
      <c r="AO75" s="31"/>
      <c r="AR75" s="29"/>
    </row>
    <row r="76" spans="2:44" s="1" customFormat="1">
      <c r="B76" s="29"/>
      <c r="AR76" s="29"/>
    </row>
    <row r="77" spans="2:44" s="1" customFormat="1" ht="6.9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9"/>
    </row>
    <row r="81" spans="1:91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9"/>
    </row>
    <row r="82" spans="1:91" s="1" customFormat="1" ht="24.95" customHeight="1">
      <c r="B82" s="29"/>
      <c r="C82" s="21" t="s">
        <v>51</v>
      </c>
      <c r="AR82" s="29"/>
    </row>
    <row r="83" spans="1:91" s="1" customFormat="1" ht="6.95" customHeight="1">
      <c r="B83" s="29"/>
      <c r="AR83" s="29"/>
    </row>
    <row r="84" spans="1:91" s="3" customFormat="1" ht="12" customHeight="1">
      <c r="B84" s="45"/>
      <c r="C84" s="26" t="s">
        <v>12</v>
      </c>
      <c r="L84" s="3" t="str">
        <f>K5</f>
        <v>0032025</v>
      </c>
      <c r="AR84" s="45"/>
    </row>
    <row r="85" spans="1:91" s="4" customFormat="1" ht="36.950000000000003" customHeight="1">
      <c r="B85" s="46"/>
      <c r="C85" s="47" t="s">
        <v>14</v>
      </c>
      <c r="L85" s="211" t="str">
        <f>K6</f>
        <v>Rodinný dům</v>
      </c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2"/>
      <c r="AF85" s="212"/>
      <c r="AG85" s="212"/>
      <c r="AH85" s="212"/>
      <c r="AI85" s="212"/>
      <c r="AJ85" s="212"/>
      <c r="AR85" s="46"/>
    </row>
    <row r="86" spans="1:91" s="1" customFormat="1" ht="6.95" customHeight="1">
      <c r="B86" s="29"/>
      <c r="AR86" s="29"/>
    </row>
    <row r="87" spans="1:91" s="1" customFormat="1" ht="12" customHeight="1">
      <c r="B87" s="29"/>
      <c r="C87" s="26" t="s">
        <v>19</v>
      </c>
      <c r="L87" s="48" t="str">
        <f>IF(K8="","",K8)</f>
        <v/>
      </c>
      <c r="AI87" s="26" t="s">
        <v>20</v>
      </c>
      <c r="AM87" s="213" t="str">
        <f>IF(AN8= "","",AN8)</f>
        <v/>
      </c>
      <c r="AN87" s="213"/>
      <c r="AR87" s="29"/>
    </row>
    <row r="88" spans="1:91" s="1" customFormat="1" ht="6.95" customHeight="1">
      <c r="B88" s="29"/>
      <c r="AR88" s="29"/>
    </row>
    <row r="89" spans="1:91" s="1" customFormat="1" ht="15.2" customHeight="1">
      <c r="B89" s="29"/>
      <c r="C89" s="26" t="s">
        <v>21</v>
      </c>
      <c r="L89" s="3" t="str">
        <f>IF(E11= "","",E11)</f>
        <v/>
      </c>
      <c r="AI89" s="26" t="s">
        <v>26</v>
      </c>
      <c r="AM89" s="214" t="str">
        <f>IF(E17="","",E17)</f>
        <v/>
      </c>
      <c r="AN89" s="215"/>
      <c r="AO89" s="215"/>
      <c r="AP89" s="215"/>
      <c r="AR89" s="29"/>
      <c r="AS89" s="216" t="s">
        <v>52</v>
      </c>
      <c r="AT89" s="217"/>
      <c r="AU89" s="50"/>
      <c r="AV89" s="50"/>
      <c r="AW89" s="50"/>
      <c r="AX89" s="50"/>
      <c r="AY89" s="50"/>
      <c r="AZ89" s="50"/>
      <c r="BA89" s="50"/>
      <c r="BB89" s="50"/>
      <c r="BC89" s="50"/>
      <c r="BD89" s="51"/>
    </row>
    <row r="90" spans="1:91" s="1" customFormat="1" ht="15.2" customHeight="1">
      <c r="B90" s="29"/>
      <c r="C90" s="26" t="s">
        <v>24</v>
      </c>
      <c r="L90" s="3" t="str">
        <f>IF(E14="","",E14)</f>
        <v xml:space="preserve"> </v>
      </c>
      <c r="AI90" s="26" t="s">
        <v>28</v>
      </c>
      <c r="AM90" s="214" t="str">
        <f>IF(E20="","",E20)</f>
        <v>Adam Růžička</v>
      </c>
      <c r="AN90" s="215"/>
      <c r="AO90" s="215"/>
      <c r="AP90" s="215"/>
      <c r="AR90" s="29"/>
      <c r="AS90" s="218"/>
      <c r="AT90" s="219"/>
      <c r="BD90" s="53"/>
    </row>
    <row r="91" spans="1:91" s="1" customFormat="1" ht="10.9" customHeight="1">
      <c r="B91" s="29"/>
      <c r="AR91" s="29"/>
      <c r="AS91" s="218"/>
      <c r="AT91" s="219"/>
      <c r="BD91" s="53"/>
    </row>
    <row r="92" spans="1:91" s="1" customFormat="1" ht="29.25" customHeight="1">
      <c r="B92" s="29"/>
      <c r="C92" s="206" t="s">
        <v>53</v>
      </c>
      <c r="D92" s="207"/>
      <c r="E92" s="207"/>
      <c r="F92" s="207"/>
      <c r="G92" s="207"/>
      <c r="H92" s="54"/>
      <c r="I92" s="208" t="s">
        <v>54</v>
      </c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07"/>
      <c r="AF92" s="207"/>
      <c r="AG92" s="210" t="s">
        <v>55</v>
      </c>
      <c r="AH92" s="207"/>
      <c r="AI92" s="207"/>
      <c r="AJ92" s="207"/>
      <c r="AK92" s="207"/>
      <c r="AL92" s="207"/>
      <c r="AM92" s="207"/>
      <c r="AN92" s="208" t="s">
        <v>56</v>
      </c>
      <c r="AO92" s="207"/>
      <c r="AP92" s="209"/>
      <c r="AQ92" s="55" t="s">
        <v>57</v>
      </c>
      <c r="AR92" s="29"/>
      <c r="AS92" s="56" t="s">
        <v>58</v>
      </c>
      <c r="AT92" s="57" t="s">
        <v>59</v>
      </c>
      <c r="AU92" s="57" t="s">
        <v>60</v>
      </c>
      <c r="AV92" s="57" t="s">
        <v>61</v>
      </c>
      <c r="AW92" s="57" t="s">
        <v>62</v>
      </c>
      <c r="AX92" s="57" t="s">
        <v>63</v>
      </c>
      <c r="AY92" s="57" t="s">
        <v>64</v>
      </c>
      <c r="AZ92" s="57" t="s">
        <v>65</v>
      </c>
      <c r="BA92" s="57" t="s">
        <v>66</v>
      </c>
      <c r="BB92" s="57" t="s">
        <v>67</v>
      </c>
      <c r="BC92" s="57" t="s">
        <v>68</v>
      </c>
      <c r="BD92" s="58" t="s">
        <v>69</v>
      </c>
    </row>
    <row r="93" spans="1:91" s="1" customFormat="1" ht="10.9" customHeight="1">
      <c r="B93" s="29"/>
      <c r="AR93" s="29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1"/>
    </row>
    <row r="94" spans="1:91" s="5" customFormat="1" ht="32.450000000000003" customHeight="1">
      <c r="B94" s="60"/>
      <c r="C94" s="61" t="s">
        <v>70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204">
        <f>ROUND(SUM(AG95:AG102),2)</f>
        <v>15126955.869999999</v>
      </c>
      <c r="AH94" s="204"/>
      <c r="AI94" s="204"/>
      <c r="AJ94" s="204"/>
      <c r="AK94" s="204"/>
      <c r="AL94" s="204"/>
      <c r="AM94" s="204"/>
      <c r="AN94" s="205">
        <f t="shared" ref="AN94:AN102" si="0">SUM(AG94,AT94)</f>
        <v>16942190.57</v>
      </c>
      <c r="AO94" s="205"/>
      <c r="AP94" s="205"/>
      <c r="AQ94" s="64" t="s">
        <v>1</v>
      </c>
      <c r="AR94" s="60"/>
      <c r="AS94" s="65">
        <f>ROUND(SUM(AS95:AS102),2)</f>
        <v>0</v>
      </c>
      <c r="AT94" s="66">
        <f t="shared" ref="AT94:AT102" si="1">ROUND(SUM(AV94:AW94),2)</f>
        <v>1815234.7</v>
      </c>
      <c r="AU94" s="67">
        <f>ROUND(SUM(AU95:AU102),5)</f>
        <v>7642.9552199999998</v>
      </c>
      <c r="AV94" s="66">
        <f>ROUND(AZ94*L29,2)</f>
        <v>0</v>
      </c>
      <c r="AW94" s="66">
        <f>ROUND(BA94*L30,2)</f>
        <v>1815234.7</v>
      </c>
      <c r="AX94" s="66">
        <f>ROUND(BB94*L29,2)</f>
        <v>0</v>
      </c>
      <c r="AY94" s="66">
        <f>ROUND(BC94*L30,2)</f>
        <v>0</v>
      </c>
      <c r="AZ94" s="66">
        <f>ROUND(SUM(AZ95:AZ102),2)</f>
        <v>0</v>
      </c>
      <c r="BA94" s="66">
        <f>ROUND(SUM(BA95:BA102),2)</f>
        <v>15126955.869999999</v>
      </c>
      <c r="BB94" s="66">
        <f>ROUND(SUM(BB95:BB102),2)</f>
        <v>0</v>
      </c>
      <c r="BC94" s="66">
        <f>ROUND(SUM(BC95:BC102),2)</f>
        <v>0</v>
      </c>
      <c r="BD94" s="68">
        <f>ROUND(SUM(BD95:BD102),2)</f>
        <v>0</v>
      </c>
      <c r="BS94" s="69" t="s">
        <v>71</v>
      </c>
      <c r="BT94" s="69" t="s">
        <v>72</v>
      </c>
      <c r="BU94" s="70" t="s">
        <v>73</v>
      </c>
      <c r="BV94" s="69" t="s">
        <v>74</v>
      </c>
      <c r="BW94" s="69" t="s">
        <v>5</v>
      </c>
      <c r="BX94" s="69" t="s">
        <v>75</v>
      </c>
      <c r="CL94" s="69" t="s">
        <v>16</v>
      </c>
    </row>
    <row r="95" spans="1:91" s="6" customFormat="1" ht="16.5" customHeight="1">
      <c r="A95" s="71" t="s">
        <v>76</v>
      </c>
      <c r="B95" s="72"/>
      <c r="C95" s="73"/>
      <c r="D95" s="203" t="s">
        <v>77</v>
      </c>
      <c r="E95" s="203"/>
      <c r="F95" s="203"/>
      <c r="G95" s="203"/>
      <c r="H95" s="203"/>
      <c r="I95" s="74"/>
      <c r="J95" s="203" t="s">
        <v>78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1">
        <f>'SO.01 - Rodinný dům s garáží'!J30</f>
        <v>12017912.6</v>
      </c>
      <c r="AH95" s="202"/>
      <c r="AI95" s="202"/>
      <c r="AJ95" s="202"/>
      <c r="AK95" s="202"/>
      <c r="AL95" s="202"/>
      <c r="AM95" s="202"/>
      <c r="AN95" s="201">
        <f t="shared" si="0"/>
        <v>13460062.109999999</v>
      </c>
      <c r="AO95" s="202"/>
      <c r="AP95" s="202"/>
      <c r="AQ95" s="75" t="s">
        <v>79</v>
      </c>
      <c r="AR95" s="72"/>
      <c r="AS95" s="76">
        <v>0</v>
      </c>
      <c r="AT95" s="77">
        <f t="shared" si="1"/>
        <v>1442149.51</v>
      </c>
      <c r="AU95" s="78">
        <f>'SO.01 - Rodinný dům s garáží'!P144</f>
        <v>6521.761688999999</v>
      </c>
      <c r="AV95" s="77">
        <f>'SO.01 - Rodinný dům s garáží'!J33</f>
        <v>0</v>
      </c>
      <c r="AW95" s="77">
        <f>'SO.01 - Rodinný dům s garáží'!J34</f>
        <v>1442149.51</v>
      </c>
      <c r="AX95" s="77">
        <f>'SO.01 - Rodinný dům s garáží'!J35</f>
        <v>0</v>
      </c>
      <c r="AY95" s="77">
        <f>'SO.01 - Rodinný dům s garáží'!J36</f>
        <v>0</v>
      </c>
      <c r="AZ95" s="77">
        <f>'SO.01 - Rodinný dům s garáží'!F33</f>
        <v>0</v>
      </c>
      <c r="BA95" s="77">
        <f>'SO.01 - Rodinný dům s garáží'!F34</f>
        <v>12017912.6</v>
      </c>
      <c r="BB95" s="77">
        <f>'SO.01 - Rodinný dům s garáží'!F35</f>
        <v>0</v>
      </c>
      <c r="BC95" s="77">
        <f>'SO.01 - Rodinný dům s garáží'!F36</f>
        <v>0</v>
      </c>
      <c r="BD95" s="79">
        <f>'SO.01 - Rodinný dům s garáží'!F37</f>
        <v>0</v>
      </c>
      <c r="BT95" s="80" t="s">
        <v>80</v>
      </c>
      <c r="BV95" s="80" t="s">
        <v>74</v>
      </c>
      <c r="BW95" s="80" t="s">
        <v>81</v>
      </c>
      <c r="BX95" s="80" t="s">
        <v>5</v>
      </c>
      <c r="CL95" s="80" t="s">
        <v>16</v>
      </c>
      <c r="CM95" s="80" t="s">
        <v>80</v>
      </c>
    </row>
    <row r="96" spans="1:91" s="6" customFormat="1" ht="16.5" customHeight="1">
      <c r="A96" s="71" t="s">
        <v>76</v>
      </c>
      <c r="B96" s="72"/>
      <c r="C96" s="73"/>
      <c r="D96" s="203" t="s">
        <v>82</v>
      </c>
      <c r="E96" s="203"/>
      <c r="F96" s="203"/>
      <c r="G96" s="203"/>
      <c r="H96" s="203"/>
      <c r="I96" s="74"/>
      <c r="J96" s="203" t="s">
        <v>83</v>
      </c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1">
        <f>'SO.02 - Oplocení'!J30</f>
        <v>507802.06</v>
      </c>
      <c r="AH96" s="202"/>
      <c r="AI96" s="202"/>
      <c r="AJ96" s="202"/>
      <c r="AK96" s="202"/>
      <c r="AL96" s="202"/>
      <c r="AM96" s="202"/>
      <c r="AN96" s="201">
        <f t="shared" si="0"/>
        <v>568738.31000000006</v>
      </c>
      <c r="AO96" s="202"/>
      <c r="AP96" s="202"/>
      <c r="AQ96" s="75" t="s">
        <v>79</v>
      </c>
      <c r="AR96" s="72"/>
      <c r="AS96" s="76">
        <v>0</v>
      </c>
      <c r="AT96" s="77">
        <f t="shared" si="1"/>
        <v>60936.25</v>
      </c>
      <c r="AU96" s="78">
        <f>'SO.02 - Oplocení'!P118</f>
        <v>255.178392</v>
      </c>
      <c r="AV96" s="77">
        <f>'SO.02 - Oplocení'!J33</f>
        <v>0</v>
      </c>
      <c r="AW96" s="77">
        <f>'SO.02 - Oplocení'!J34</f>
        <v>60936.25</v>
      </c>
      <c r="AX96" s="77">
        <f>'SO.02 - Oplocení'!J35</f>
        <v>0</v>
      </c>
      <c r="AY96" s="77">
        <f>'SO.02 - Oplocení'!J36</f>
        <v>0</v>
      </c>
      <c r="AZ96" s="77">
        <f>'SO.02 - Oplocení'!F33</f>
        <v>0</v>
      </c>
      <c r="BA96" s="77">
        <f>'SO.02 - Oplocení'!F34</f>
        <v>507802.06</v>
      </c>
      <c r="BB96" s="77">
        <f>'SO.02 - Oplocení'!F35</f>
        <v>0</v>
      </c>
      <c r="BC96" s="77">
        <f>'SO.02 - Oplocení'!F36</f>
        <v>0</v>
      </c>
      <c r="BD96" s="79">
        <f>'SO.02 - Oplocení'!F37</f>
        <v>0</v>
      </c>
      <c r="BT96" s="80" t="s">
        <v>80</v>
      </c>
      <c r="BV96" s="80" t="s">
        <v>74</v>
      </c>
      <c r="BW96" s="80" t="s">
        <v>84</v>
      </c>
      <c r="BX96" s="80" t="s">
        <v>5</v>
      </c>
      <c r="CL96" s="80" t="s">
        <v>16</v>
      </c>
      <c r="CM96" s="80" t="s">
        <v>80</v>
      </c>
    </row>
    <row r="97" spans="1:91" s="6" customFormat="1" ht="16.5" customHeight="1">
      <c r="A97" s="71" t="s">
        <v>76</v>
      </c>
      <c r="B97" s="72"/>
      <c r="C97" s="73"/>
      <c r="D97" s="203" t="s">
        <v>85</v>
      </c>
      <c r="E97" s="203"/>
      <c r="F97" s="203"/>
      <c r="G97" s="203"/>
      <c r="H97" s="203"/>
      <c r="I97" s="74"/>
      <c r="J97" s="203" t="s">
        <v>86</v>
      </c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1">
        <f>'SO.03 - Zpevněné plochy a...'!J30</f>
        <v>1030993.54</v>
      </c>
      <c r="AH97" s="202"/>
      <c r="AI97" s="202"/>
      <c r="AJ97" s="202"/>
      <c r="AK97" s="202"/>
      <c r="AL97" s="202"/>
      <c r="AM97" s="202"/>
      <c r="AN97" s="201">
        <f t="shared" si="0"/>
        <v>1154712.76</v>
      </c>
      <c r="AO97" s="202"/>
      <c r="AP97" s="202"/>
      <c r="AQ97" s="75" t="s">
        <v>79</v>
      </c>
      <c r="AR97" s="72"/>
      <c r="AS97" s="76">
        <v>0</v>
      </c>
      <c r="AT97" s="77">
        <f t="shared" si="1"/>
        <v>123719.22</v>
      </c>
      <c r="AU97" s="78">
        <f>'SO.03 - Zpevněné plochy a...'!P124</f>
        <v>733.76993200000015</v>
      </c>
      <c r="AV97" s="77">
        <f>'SO.03 - Zpevněné plochy a...'!J33</f>
        <v>0</v>
      </c>
      <c r="AW97" s="77">
        <f>'SO.03 - Zpevněné plochy a...'!J34</f>
        <v>123719.22</v>
      </c>
      <c r="AX97" s="77">
        <f>'SO.03 - Zpevněné plochy a...'!J35</f>
        <v>0</v>
      </c>
      <c r="AY97" s="77">
        <f>'SO.03 - Zpevněné plochy a...'!J36</f>
        <v>0</v>
      </c>
      <c r="AZ97" s="77">
        <f>'SO.03 - Zpevněné plochy a...'!F33</f>
        <v>0</v>
      </c>
      <c r="BA97" s="77">
        <f>'SO.03 - Zpevněné plochy a...'!F34</f>
        <v>1030993.54</v>
      </c>
      <c r="BB97" s="77">
        <f>'SO.03 - Zpevněné plochy a...'!F35</f>
        <v>0</v>
      </c>
      <c r="BC97" s="77">
        <f>'SO.03 - Zpevněné plochy a...'!F36</f>
        <v>0</v>
      </c>
      <c r="BD97" s="79">
        <f>'SO.03 - Zpevněné plochy a...'!F37</f>
        <v>0</v>
      </c>
      <c r="BT97" s="80" t="s">
        <v>80</v>
      </c>
      <c r="BV97" s="80" t="s">
        <v>74</v>
      </c>
      <c r="BW97" s="80" t="s">
        <v>87</v>
      </c>
      <c r="BX97" s="80" t="s">
        <v>5</v>
      </c>
      <c r="CL97" s="80" t="s">
        <v>16</v>
      </c>
      <c r="CM97" s="80" t="s">
        <v>80</v>
      </c>
    </row>
    <row r="98" spans="1:91" s="6" customFormat="1" ht="16.5" customHeight="1">
      <c r="A98" s="71" t="s">
        <v>76</v>
      </c>
      <c r="B98" s="72"/>
      <c r="C98" s="73"/>
      <c r="D98" s="203" t="s">
        <v>88</v>
      </c>
      <c r="E98" s="203"/>
      <c r="F98" s="203"/>
      <c r="G98" s="203"/>
      <c r="H98" s="203"/>
      <c r="I98" s="74"/>
      <c r="J98" s="203" t="s">
        <v>89</v>
      </c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201">
        <f>'SO.04 - Přípojka vodovodu'!J30</f>
        <v>23521.4</v>
      </c>
      <c r="AH98" s="202"/>
      <c r="AI98" s="202"/>
      <c r="AJ98" s="202"/>
      <c r="AK98" s="202"/>
      <c r="AL98" s="202"/>
      <c r="AM98" s="202"/>
      <c r="AN98" s="201">
        <f t="shared" si="0"/>
        <v>26343.97</v>
      </c>
      <c r="AO98" s="202"/>
      <c r="AP98" s="202"/>
      <c r="AQ98" s="75" t="s">
        <v>79</v>
      </c>
      <c r="AR98" s="72"/>
      <c r="AS98" s="76">
        <v>0</v>
      </c>
      <c r="AT98" s="77">
        <f t="shared" si="1"/>
        <v>2822.57</v>
      </c>
      <c r="AU98" s="78">
        <f>'SO.04 - Přípojka vodovodu'!P120</f>
        <v>6.1072720000000009</v>
      </c>
      <c r="AV98" s="77">
        <f>'SO.04 - Přípojka vodovodu'!J33</f>
        <v>0</v>
      </c>
      <c r="AW98" s="77">
        <f>'SO.04 - Přípojka vodovodu'!J34</f>
        <v>2822.57</v>
      </c>
      <c r="AX98" s="77">
        <f>'SO.04 - Přípojka vodovodu'!J35</f>
        <v>0</v>
      </c>
      <c r="AY98" s="77">
        <f>'SO.04 - Přípojka vodovodu'!J36</f>
        <v>0</v>
      </c>
      <c r="AZ98" s="77">
        <f>'SO.04 - Přípojka vodovodu'!F33</f>
        <v>0</v>
      </c>
      <c r="BA98" s="77">
        <f>'SO.04 - Přípojka vodovodu'!F34</f>
        <v>23521.4</v>
      </c>
      <c r="BB98" s="77">
        <f>'SO.04 - Přípojka vodovodu'!F35</f>
        <v>0</v>
      </c>
      <c r="BC98" s="77">
        <f>'SO.04 - Přípojka vodovodu'!F36</f>
        <v>0</v>
      </c>
      <c r="BD98" s="79">
        <f>'SO.04 - Přípojka vodovodu'!F37</f>
        <v>0</v>
      </c>
      <c r="BT98" s="80" t="s">
        <v>80</v>
      </c>
      <c r="BV98" s="80" t="s">
        <v>74</v>
      </c>
      <c r="BW98" s="80" t="s">
        <v>90</v>
      </c>
      <c r="BX98" s="80" t="s">
        <v>5</v>
      </c>
      <c r="CL98" s="80" t="s">
        <v>16</v>
      </c>
      <c r="CM98" s="80" t="s">
        <v>80</v>
      </c>
    </row>
    <row r="99" spans="1:91" s="6" customFormat="1" ht="16.5" customHeight="1">
      <c r="A99" s="71" t="s">
        <v>76</v>
      </c>
      <c r="B99" s="72"/>
      <c r="C99" s="73"/>
      <c r="D99" s="203" t="s">
        <v>91</v>
      </c>
      <c r="E99" s="203"/>
      <c r="F99" s="203"/>
      <c r="G99" s="203"/>
      <c r="H99" s="203"/>
      <c r="I99" s="74"/>
      <c r="J99" s="203" t="s">
        <v>92</v>
      </c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201">
        <f>'SO.05 - Přípojka kanalizace'!J30</f>
        <v>134866.84</v>
      </c>
      <c r="AH99" s="202"/>
      <c r="AI99" s="202"/>
      <c r="AJ99" s="202"/>
      <c r="AK99" s="202"/>
      <c r="AL99" s="202"/>
      <c r="AM99" s="202"/>
      <c r="AN99" s="201">
        <f t="shared" si="0"/>
        <v>151050.85999999999</v>
      </c>
      <c r="AO99" s="202"/>
      <c r="AP99" s="202"/>
      <c r="AQ99" s="75" t="s">
        <v>79</v>
      </c>
      <c r="AR99" s="72"/>
      <c r="AS99" s="76">
        <v>0</v>
      </c>
      <c r="AT99" s="77">
        <f t="shared" si="1"/>
        <v>16184.02</v>
      </c>
      <c r="AU99" s="78">
        <f>'SO.05 - Přípojka kanalizace'!P126</f>
        <v>114.73128100000001</v>
      </c>
      <c r="AV99" s="77">
        <f>'SO.05 - Přípojka kanalizace'!J33</f>
        <v>0</v>
      </c>
      <c r="AW99" s="77">
        <f>'SO.05 - Přípojka kanalizace'!J34</f>
        <v>16184.02</v>
      </c>
      <c r="AX99" s="77">
        <f>'SO.05 - Přípojka kanalizace'!J35</f>
        <v>0</v>
      </c>
      <c r="AY99" s="77">
        <f>'SO.05 - Přípojka kanalizace'!J36</f>
        <v>0</v>
      </c>
      <c r="AZ99" s="77">
        <f>'SO.05 - Přípojka kanalizace'!F33</f>
        <v>0</v>
      </c>
      <c r="BA99" s="77">
        <f>'SO.05 - Přípojka kanalizace'!F34</f>
        <v>134866.84</v>
      </c>
      <c r="BB99" s="77">
        <f>'SO.05 - Přípojka kanalizace'!F35</f>
        <v>0</v>
      </c>
      <c r="BC99" s="77">
        <f>'SO.05 - Přípojka kanalizace'!F36</f>
        <v>0</v>
      </c>
      <c r="BD99" s="79">
        <f>'SO.05 - Přípojka kanalizace'!F37</f>
        <v>0</v>
      </c>
      <c r="BT99" s="80" t="s">
        <v>80</v>
      </c>
      <c r="BV99" s="80" t="s">
        <v>74</v>
      </c>
      <c r="BW99" s="80" t="s">
        <v>93</v>
      </c>
      <c r="BX99" s="80" t="s">
        <v>5</v>
      </c>
      <c r="CL99" s="80" t="s">
        <v>16</v>
      </c>
      <c r="CM99" s="80" t="s">
        <v>80</v>
      </c>
    </row>
    <row r="100" spans="1:91" s="6" customFormat="1" ht="16.5" customHeight="1">
      <c r="A100" s="71" t="s">
        <v>76</v>
      </c>
      <c r="B100" s="72"/>
      <c r="C100" s="73"/>
      <c r="D100" s="203" t="s">
        <v>94</v>
      </c>
      <c r="E100" s="203"/>
      <c r="F100" s="203"/>
      <c r="G100" s="203"/>
      <c r="H100" s="203"/>
      <c r="I100" s="74"/>
      <c r="J100" s="203" t="s">
        <v>95</v>
      </c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1">
        <f>'SO.06 - Přípojka plynovodu'!J30</f>
        <v>17134.7</v>
      </c>
      <c r="AH100" s="202"/>
      <c r="AI100" s="202"/>
      <c r="AJ100" s="202"/>
      <c r="AK100" s="202"/>
      <c r="AL100" s="202"/>
      <c r="AM100" s="202"/>
      <c r="AN100" s="201">
        <f t="shared" si="0"/>
        <v>19190.86</v>
      </c>
      <c r="AO100" s="202"/>
      <c r="AP100" s="202"/>
      <c r="AQ100" s="75" t="s">
        <v>79</v>
      </c>
      <c r="AR100" s="72"/>
      <c r="AS100" s="76">
        <v>0</v>
      </c>
      <c r="AT100" s="77">
        <f t="shared" si="1"/>
        <v>2056.16</v>
      </c>
      <c r="AU100" s="78">
        <f>'SO.06 - Přípojka plynovodu'!P119</f>
        <v>6.0163700000000002</v>
      </c>
      <c r="AV100" s="77">
        <f>'SO.06 - Přípojka plynovodu'!J33</f>
        <v>0</v>
      </c>
      <c r="AW100" s="77">
        <f>'SO.06 - Přípojka plynovodu'!J34</f>
        <v>2056.16</v>
      </c>
      <c r="AX100" s="77">
        <f>'SO.06 - Přípojka plynovodu'!J35</f>
        <v>0</v>
      </c>
      <c r="AY100" s="77">
        <f>'SO.06 - Přípojka plynovodu'!J36</f>
        <v>0</v>
      </c>
      <c r="AZ100" s="77">
        <f>'SO.06 - Přípojka plynovodu'!F33</f>
        <v>0</v>
      </c>
      <c r="BA100" s="77">
        <f>'SO.06 - Přípojka plynovodu'!F34</f>
        <v>17134.7</v>
      </c>
      <c r="BB100" s="77">
        <f>'SO.06 - Přípojka plynovodu'!F35</f>
        <v>0</v>
      </c>
      <c r="BC100" s="77">
        <f>'SO.06 - Přípojka plynovodu'!F36</f>
        <v>0</v>
      </c>
      <c r="BD100" s="79">
        <f>'SO.06 - Přípojka plynovodu'!F37</f>
        <v>0</v>
      </c>
      <c r="BT100" s="80" t="s">
        <v>80</v>
      </c>
      <c r="BV100" s="80" t="s">
        <v>74</v>
      </c>
      <c r="BW100" s="80" t="s">
        <v>96</v>
      </c>
      <c r="BX100" s="80" t="s">
        <v>5</v>
      </c>
      <c r="CL100" s="80" t="s">
        <v>16</v>
      </c>
      <c r="CM100" s="80" t="s">
        <v>80</v>
      </c>
    </row>
    <row r="101" spans="1:91" s="6" customFormat="1" ht="16.5" customHeight="1">
      <c r="A101" s="71" t="s">
        <v>76</v>
      </c>
      <c r="B101" s="72"/>
      <c r="C101" s="73"/>
      <c r="D101" s="203" t="s">
        <v>97</v>
      </c>
      <c r="E101" s="203"/>
      <c r="F101" s="203"/>
      <c r="G101" s="203"/>
      <c r="H101" s="203"/>
      <c r="I101" s="74"/>
      <c r="J101" s="203" t="s">
        <v>98</v>
      </c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201">
        <f>'SO.07 - Přípojka elektro'!J30</f>
        <v>19546.830000000002</v>
      </c>
      <c r="AH101" s="202"/>
      <c r="AI101" s="202"/>
      <c r="AJ101" s="202"/>
      <c r="AK101" s="202"/>
      <c r="AL101" s="202"/>
      <c r="AM101" s="202"/>
      <c r="AN101" s="201">
        <f t="shared" si="0"/>
        <v>21892.45</v>
      </c>
      <c r="AO101" s="202"/>
      <c r="AP101" s="202"/>
      <c r="AQ101" s="75" t="s">
        <v>79</v>
      </c>
      <c r="AR101" s="72"/>
      <c r="AS101" s="76">
        <v>0</v>
      </c>
      <c r="AT101" s="77">
        <f t="shared" si="1"/>
        <v>2345.62</v>
      </c>
      <c r="AU101" s="78">
        <f>'SO.07 - Přípojka elektro'!P119</f>
        <v>5.390282</v>
      </c>
      <c r="AV101" s="77">
        <f>'SO.07 - Přípojka elektro'!J33</f>
        <v>0</v>
      </c>
      <c r="AW101" s="77">
        <f>'SO.07 - Přípojka elektro'!J34</f>
        <v>2345.62</v>
      </c>
      <c r="AX101" s="77">
        <f>'SO.07 - Přípojka elektro'!J35</f>
        <v>0</v>
      </c>
      <c r="AY101" s="77">
        <f>'SO.07 - Přípojka elektro'!J36</f>
        <v>0</v>
      </c>
      <c r="AZ101" s="77">
        <f>'SO.07 - Přípojka elektro'!F33</f>
        <v>0</v>
      </c>
      <c r="BA101" s="77">
        <f>'SO.07 - Přípojka elektro'!F34</f>
        <v>19546.830000000002</v>
      </c>
      <c r="BB101" s="77">
        <f>'SO.07 - Přípojka elektro'!F35</f>
        <v>0</v>
      </c>
      <c r="BC101" s="77">
        <f>'SO.07 - Přípojka elektro'!F36</f>
        <v>0</v>
      </c>
      <c r="BD101" s="79">
        <f>'SO.07 - Přípojka elektro'!F37</f>
        <v>0</v>
      </c>
      <c r="BT101" s="80" t="s">
        <v>80</v>
      </c>
      <c r="BV101" s="80" t="s">
        <v>74</v>
      </c>
      <c r="BW101" s="80" t="s">
        <v>99</v>
      </c>
      <c r="BX101" s="80" t="s">
        <v>5</v>
      </c>
      <c r="CL101" s="80" t="s">
        <v>16</v>
      </c>
      <c r="CM101" s="80" t="s">
        <v>80</v>
      </c>
    </row>
    <row r="102" spans="1:91" s="6" customFormat="1" ht="16.5" customHeight="1">
      <c r="A102" s="71" t="s">
        <v>76</v>
      </c>
      <c r="B102" s="72"/>
      <c r="C102" s="73"/>
      <c r="D102" s="203" t="s">
        <v>100</v>
      </c>
      <c r="E102" s="203"/>
      <c r="F102" s="203"/>
      <c r="G102" s="203"/>
      <c r="H102" s="203"/>
      <c r="I102" s="74"/>
      <c r="J102" s="203" t="s">
        <v>101</v>
      </c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203"/>
      <c r="X102" s="203"/>
      <c r="Y102" s="203"/>
      <c r="Z102" s="203"/>
      <c r="AA102" s="203"/>
      <c r="AB102" s="203"/>
      <c r="AC102" s="203"/>
      <c r="AD102" s="203"/>
      <c r="AE102" s="203"/>
      <c r="AF102" s="203"/>
      <c r="AG102" s="201">
        <f>'SO.08 - Vedlejší rozpočto...'!J30</f>
        <v>1375177.9</v>
      </c>
      <c r="AH102" s="202"/>
      <c r="AI102" s="202"/>
      <c r="AJ102" s="202"/>
      <c r="AK102" s="202"/>
      <c r="AL102" s="202"/>
      <c r="AM102" s="202"/>
      <c r="AN102" s="201">
        <f t="shared" si="0"/>
        <v>1540199.25</v>
      </c>
      <c r="AO102" s="202"/>
      <c r="AP102" s="202"/>
      <c r="AQ102" s="75" t="s">
        <v>79</v>
      </c>
      <c r="AR102" s="72"/>
      <c r="AS102" s="81">
        <v>0</v>
      </c>
      <c r="AT102" s="82">
        <f t="shared" si="1"/>
        <v>165021.35</v>
      </c>
      <c r="AU102" s="83">
        <f>'SO.08 - Vedlejší rozpočto...'!P118</f>
        <v>0</v>
      </c>
      <c r="AV102" s="82">
        <f>'SO.08 - Vedlejší rozpočto...'!J33</f>
        <v>0</v>
      </c>
      <c r="AW102" s="82">
        <f>'SO.08 - Vedlejší rozpočto...'!J34</f>
        <v>165021.35</v>
      </c>
      <c r="AX102" s="82">
        <f>'SO.08 - Vedlejší rozpočto...'!J35</f>
        <v>0</v>
      </c>
      <c r="AY102" s="82">
        <f>'SO.08 - Vedlejší rozpočto...'!J36</f>
        <v>0</v>
      </c>
      <c r="AZ102" s="82">
        <f>'SO.08 - Vedlejší rozpočto...'!F33</f>
        <v>0</v>
      </c>
      <c r="BA102" s="82">
        <f>'SO.08 - Vedlejší rozpočto...'!F34</f>
        <v>1375177.9</v>
      </c>
      <c r="BB102" s="82">
        <f>'SO.08 - Vedlejší rozpočto...'!F35</f>
        <v>0</v>
      </c>
      <c r="BC102" s="82">
        <f>'SO.08 - Vedlejší rozpočto...'!F36</f>
        <v>0</v>
      </c>
      <c r="BD102" s="84">
        <f>'SO.08 - Vedlejší rozpočto...'!F37</f>
        <v>0</v>
      </c>
      <c r="BT102" s="80" t="s">
        <v>80</v>
      </c>
      <c r="BV102" s="80" t="s">
        <v>74</v>
      </c>
      <c r="BW102" s="80" t="s">
        <v>102</v>
      </c>
      <c r="BX102" s="80" t="s">
        <v>5</v>
      </c>
      <c r="CL102" s="80" t="s">
        <v>16</v>
      </c>
      <c r="CM102" s="80" t="s">
        <v>80</v>
      </c>
    </row>
    <row r="103" spans="1:91" s="1" customFormat="1" ht="30" customHeight="1">
      <c r="B103" s="29"/>
      <c r="AR103" s="29"/>
    </row>
    <row r="104" spans="1:91" s="1" customFormat="1" ht="6.95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29"/>
    </row>
  </sheetData>
  <sheetProtection algorithmName="SHA-512" hashValue="n+LHTLWCO6l8MAgl14Q/pLFQ+gRPv1ZXirNC+6xvR0EbP4uvedjhzTwyr1rTQLDlugwOaiwSyaDA9iLj8U9dXQ==" saltValue="Qixcl/7vG4eW6Pvqh5W84w==" spinCount="100000" sheet="1" objects="1" scenarios="1" formatColumns="0" formatRows="0"/>
  <mergeCells count="68">
    <mergeCell ref="L85:AJ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J98:AF98"/>
    <mergeCell ref="D98:H98"/>
    <mergeCell ref="AN99:AP99"/>
    <mergeCell ref="AG99:AM99"/>
    <mergeCell ref="D99:H99"/>
    <mergeCell ref="J99:AF99"/>
    <mergeCell ref="AN102:AP102"/>
    <mergeCell ref="AG102:AM102"/>
    <mergeCell ref="D102:H102"/>
    <mergeCell ref="J102:AF102"/>
    <mergeCell ref="AG94:AM94"/>
    <mergeCell ref="AN94:AP94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L30:P30"/>
    <mergeCell ref="W30:AE30"/>
    <mergeCell ref="K5:AJ5"/>
    <mergeCell ref="K6:AJ6"/>
    <mergeCell ref="E23:AN23"/>
    <mergeCell ref="AK26:AO26"/>
    <mergeCell ref="L28:P28"/>
    <mergeCell ref="W28:AE28"/>
    <mergeCell ref="AK28:AO28"/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</mergeCells>
  <hyperlinks>
    <hyperlink ref="A95" location="'SO.01 - Rodinný dům s garáží'!C2" display="/" xr:uid="{00000000-0004-0000-0000-000000000000}"/>
    <hyperlink ref="A96" location="'SO.02 - Oplocení'!C2" display="/" xr:uid="{00000000-0004-0000-0000-000001000000}"/>
    <hyperlink ref="A97" location="'SO.03 - Zpevněné plochy a...'!C2" display="/" xr:uid="{00000000-0004-0000-0000-000002000000}"/>
    <hyperlink ref="A98" location="'SO.04 - Přípojka vodovodu'!C2" display="/" xr:uid="{00000000-0004-0000-0000-000003000000}"/>
    <hyperlink ref="A99" location="'SO.05 - Přípojka kanalizace'!C2" display="/" xr:uid="{00000000-0004-0000-0000-000004000000}"/>
    <hyperlink ref="A100" location="'SO.06 - Přípojka plynovodu'!C2" display="/" xr:uid="{00000000-0004-0000-0000-000005000000}"/>
    <hyperlink ref="A101" location="'SO.07 - Přípojka elektro'!C2" display="/" xr:uid="{00000000-0004-0000-0000-000006000000}"/>
    <hyperlink ref="A102" location="'SO.08 - Vedlejší rozpočto...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862"/>
  <sheetViews>
    <sheetView showGridLines="0" tabSelected="1" topLeftCell="A246" workbookViewId="0">
      <selection activeCell="L278" sqref="L27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7" t="s">
        <v>81</v>
      </c>
      <c r="AZ2" s="85" t="s">
        <v>103</v>
      </c>
      <c r="BA2" s="85" t="s">
        <v>104</v>
      </c>
      <c r="BB2" s="85" t="s">
        <v>1</v>
      </c>
      <c r="BC2" s="85" t="s">
        <v>105</v>
      </c>
      <c r="BD2" s="85" t="s">
        <v>106</v>
      </c>
    </row>
    <row r="3" spans="2:5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  <c r="AZ3" s="85" t="s">
        <v>107</v>
      </c>
      <c r="BA3" s="85" t="s">
        <v>108</v>
      </c>
      <c r="BB3" s="85" t="s">
        <v>1</v>
      </c>
      <c r="BC3" s="85" t="s">
        <v>109</v>
      </c>
      <c r="BD3" s="85" t="s">
        <v>106</v>
      </c>
    </row>
    <row r="4" spans="2:56" ht="24.95" customHeight="1">
      <c r="B4" s="20"/>
      <c r="D4" s="21" t="s">
        <v>110</v>
      </c>
      <c r="L4" s="20"/>
      <c r="M4" s="86" t="s">
        <v>10</v>
      </c>
      <c r="AT4" s="17" t="s">
        <v>4</v>
      </c>
      <c r="AZ4" s="85" t="s">
        <v>111</v>
      </c>
      <c r="BA4" s="85" t="s">
        <v>112</v>
      </c>
      <c r="BB4" s="85" t="s">
        <v>1</v>
      </c>
      <c r="BC4" s="85" t="s">
        <v>113</v>
      </c>
      <c r="BD4" s="85" t="s">
        <v>106</v>
      </c>
    </row>
    <row r="5" spans="2:56" ht="6.95" customHeight="1">
      <c r="B5" s="20"/>
      <c r="L5" s="20"/>
      <c r="AZ5" s="85" t="s">
        <v>114</v>
      </c>
      <c r="BA5" s="85" t="s">
        <v>115</v>
      </c>
      <c r="BB5" s="85" t="s">
        <v>1</v>
      </c>
      <c r="BC5" s="85" t="s">
        <v>116</v>
      </c>
      <c r="BD5" s="85" t="s">
        <v>106</v>
      </c>
    </row>
    <row r="6" spans="2:56" ht="12" customHeight="1">
      <c r="B6" s="20"/>
      <c r="D6" s="26" t="s">
        <v>14</v>
      </c>
      <c r="L6" s="20"/>
      <c r="AZ6" s="85" t="s">
        <v>117</v>
      </c>
      <c r="BA6" s="85" t="s">
        <v>118</v>
      </c>
      <c r="BB6" s="85" t="s">
        <v>1</v>
      </c>
      <c r="BC6" s="85" t="s">
        <v>119</v>
      </c>
      <c r="BD6" s="85" t="s">
        <v>106</v>
      </c>
    </row>
    <row r="7" spans="2:56" ht="16.5" customHeight="1">
      <c r="B7" s="20"/>
      <c r="E7" s="221" t="str">
        <f>'Rekapitulace stavby'!K6</f>
        <v>Rodinný dům</v>
      </c>
      <c r="F7" s="222"/>
      <c r="G7" s="222"/>
      <c r="H7" s="222"/>
      <c r="L7" s="20"/>
      <c r="AZ7" s="85" t="s">
        <v>120</v>
      </c>
      <c r="BA7" s="85" t="s">
        <v>121</v>
      </c>
      <c r="BB7" s="85" t="s">
        <v>1</v>
      </c>
      <c r="BC7" s="85" t="s">
        <v>122</v>
      </c>
      <c r="BD7" s="85" t="s">
        <v>106</v>
      </c>
    </row>
    <row r="8" spans="2:56" s="1" customFormat="1" ht="12" customHeight="1">
      <c r="B8" s="29"/>
      <c r="D8" s="26" t="s">
        <v>123</v>
      </c>
      <c r="L8" s="29"/>
      <c r="AZ8" s="85" t="s">
        <v>124</v>
      </c>
      <c r="BA8" s="85" t="s">
        <v>125</v>
      </c>
      <c r="BB8" s="85" t="s">
        <v>1</v>
      </c>
      <c r="BC8" s="85" t="s">
        <v>126</v>
      </c>
      <c r="BD8" s="85" t="s">
        <v>106</v>
      </c>
    </row>
    <row r="9" spans="2:56" s="1" customFormat="1" ht="16.5" customHeight="1">
      <c r="B9" s="29"/>
      <c r="E9" s="211" t="s">
        <v>127</v>
      </c>
      <c r="F9" s="220"/>
      <c r="G9" s="220"/>
      <c r="H9" s="220"/>
      <c r="L9" s="29"/>
      <c r="AZ9" s="85" t="s">
        <v>128</v>
      </c>
      <c r="BA9" s="85" t="s">
        <v>129</v>
      </c>
      <c r="BB9" s="85" t="s">
        <v>1</v>
      </c>
      <c r="BC9" s="85" t="s">
        <v>130</v>
      </c>
      <c r="BD9" s="85" t="s">
        <v>106</v>
      </c>
    </row>
    <row r="10" spans="2:56" s="1" customFormat="1">
      <c r="B10" s="29"/>
      <c r="L10" s="29"/>
      <c r="AZ10" s="85" t="s">
        <v>131</v>
      </c>
      <c r="BA10" s="85" t="s">
        <v>132</v>
      </c>
      <c r="BB10" s="85" t="s">
        <v>1</v>
      </c>
      <c r="BC10" s="85" t="s">
        <v>133</v>
      </c>
      <c r="BD10" s="85" t="s">
        <v>106</v>
      </c>
    </row>
    <row r="11" spans="2:56" s="1" customFormat="1" ht="12" customHeight="1">
      <c r="B11" s="29"/>
      <c r="D11" s="26" t="s">
        <v>15</v>
      </c>
      <c r="F11" s="24" t="s">
        <v>16</v>
      </c>
      <c r="I11" s="26" t="s">
        <v>17</v>
      </c>
      <c r="J11" s="24" t="s">
        <v>1</v>
      </c>
      <c r="L11" s="29"/>
    </row>
    <row r="12" spans="2:56" s="1" customFormat="1" ht="12" customHeight="1">
      <c r="B12" s="29"/>
      <c r="D12" s="26" t="s">
        <v>19</v>
      </c>
      <c r="F12" s="24"/>
      <c r="I12" s="26" t="s">
        <v>20</v>
      </c>
      <c r="J12" s="49">
        <f>'Rekapitulace stavby'!AN8</f>
        <v>0</v>
      </c>
      <c r="L12" s="29"/>
    </row>
    <row r="13" spans="2:56" s="1" customFormat="1" ht="10.9" customHeight="1">
      <c r="B13" s="29"/>
      <c r="L13" s="29"/>
    </row>
    <row r="14" spans="2:56" s="1" customFormat="1" ht="12" customHeight="1">
      <c r="B14" s="29"/>
      <c r="D14" s="26" t="s">
        <v>21</v>
      </c>
      <c r="I14" s="26" t="s">
        <v>22</v>
      </c>
      <c r="J14" s="24" t="s">
        <v>1</v>
      </c>
      <c r="L14" s="29"/>
    </row>
    <row r="15" spans="2:56" s="1" customFormat="1" ht="18" customHeight="1">
      <c r="B15" s="29"/>
      <c r="E15" s="24"/>
      <c r="I15" s="26" t="s">
        <v>23</v>
      </c>
      <c r="J15" s="24" t="s">
        <v>1</v>
      </c>
      <c r="L15" s="29"/>
    </row>
    <row r="16" spans="2:56" s="1" customFormat="1" ht="6.95" customHeight="1">
      <c r="B16" s="29"/>
      <c r="L16" s="29"/>
    </row>
    <row r="17" spans="2:12" s="1" customFormat="1" ht="12" customHeight="1">
      <c r="B17" s="29"/>
      <c r="D17" s="26" t="s">
        <v>24</v>
      </c>
      <c r="I17" s="26" t="s">
        <v>22</v>
      </c>
      <c r="J17" s="24" t="str">
        <f>'Rekapitulace stavby'!AN13</f>
        <v/>
      </c>
      <c r="L17" s="29"/>
    </row>
    <row r="18" spans="2:12" s="1" customFormat="1" ht="18" customHeight="1">
      <c r="B18" s="29"/>
      <c r="E18" s="195" t="str">
        <f>'Rekapitulace stavby'!E14</f>
        <v xml:space="preserve"> </v>
      </c>
      <c r="F18" s="195"/>
      <c r="G18" s="195"/>
      <c r="H18" s="195"/>
      <c r="I18" s="26" t="s">
        <v>23</v>
      </c>
      <c r="J18" s="24" t="str">
        <f>'Rekapitulace stavby'!AN14</f>
        <v/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6" t="s">
        <v>26</v>
      </c>
      <c r="I20" s="26" t="s">
        <v>22</v>
      </c>
      <c r="J20" s="24"/>
      <c r="L20" s="29"/>
    </row>
    <row r="21" spans="2:12" s="1" customFormat="1" ht="18" customHeight="1">
      <c r="B21" s="29"/>
      <c r="E21" s="24"/>
      <c r="I21" s="26" t="s">
        <v>23</v>
      </c>
      <c r="J21" s="24"/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6" t="s">
        <v>28</v>
      </c>
      <c r="I23" s="26" t="s">
        <v>22</v>
      </c>
      <c r="J23" s="24" t="s">
        <v>29</v>
      </c>
      <c r="L23" s="29"/>
    </row>
    <row r="24" spans="2:12" s="1" customFormat="1" ht="18" customHeight="1">
      <c r="B24" s="29"/>
      <c r="E24" s="24" t="s">
        <v>30</v>
      </c>
      <c r="I24" s="26" t="s">
        <v>23</v>
      </c>
      <c r="J24" s="24" t="s">
        <v>1</v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6" t="s">
        <v>31</v>
      </c>
      <c r="L26" s="29"/>
    </row>
    <row r="27" spans="2:12" s="7" customFormat="1" ht="16.5" customHeight="1">
      <c r="B27" s="87"/>
      <c r="E27" s="197" t="s">
        <v>1</v>
      </c>
      <c r="F27" s="197"/>
      <c r="G27" s="197"/>
      <c r="H27" s="197"/>
      <c r="L27" s="87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8" t="s">
        <v>32</v>
      </c>
      <c r="J30" s="63">
        <f>ROUND(J144, 2)</f>
        <v>12017912.6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34</v>
      </c>
      <c r="I32" s="32" t="s">
        <v>33</v>
      </c>
      <c r="J32" s="32" t="s">
        <v>35</v>
      </c>
      <c r="L32" s="29"/>
    </row>
    <row r="33" spans="2:12" s="1" customFormat="1" ht="14.45" customHeight="1">
      <c r="B33" s="29"/>
      <c r="D33" s="52" t="s">
        <v>36</v>
      </c>
      <c r="E33" s="26" t="s">
        <v>37</v>
      </c>
      <c r="F33" s="89">
        <f>ROUND((SUM(BE144:BE2861)),  2)</f>
        <v>0</v>
      </c>
      <c r="I33" s="90">
        <v>0.21</v>
      </c>
      <c r="J33" s="89">
        <f>ROUND(((SUM(BE144:BE2861))*I33),  2)</f>
        <v>0</v>
      </c>
      <c r="L33" s="29"/>
    </row>
    <row r="34" spans="2:12" s="1" customFormat="1" ht="14.45" customHeight="1">
      <c r="B34" s="29"/>
      <c r="E34" s="26" t="s">
        <v>38</v>
      </c>
      <c r="F34" s="89">
        <f>ROUND((SUM(BF144:BF2861)),  2)</f>
        <v>12017912.6</v>
      </c>
      <c r="I34" s="90">
        <v>0.12</v>
      </c>
      <c r="J34" s="89">
        <f>ROUND(((SUM(BF144:BF2861))*I34),  2)</f>
        <v>1442149.51</v>
      </c>
      <c r="L34" s="29"/>
    </row>
    <row r="35" spans="2:12" s="1" customFormat="1" ht="14.45" hidden="1" customHeight="1">
      <c r="B35" s="29"/>
      <c r="E35" s="26" t="s">
        <v>39</v>
      </c>
      <c r="F35" s="89">
        <f>ROUND((SUM(BG144:BG2861)),  2)</f>
        <v>0</v>
      </c>
      <c r="I35" s="90">
        <v>0.21</v>
      </c>
      <c r="J35" s="89">
        <f>0</f>
        <v>0</v>
      </c>
      <c r="L35" s="29"/>
    </row>
    <row r="36" spans="2:12" s="1" customFormat="1" ht="14.45" hidden="1" customHeight="1">
      <c r="B36" s="29"/>
      <c r="E36" s="26" t="s">
        <v>40</v>
      </c>
      <c r="F36" s="89">
        <f>ROUND((SUM(BH144:BH2861)),  2)</f>
        <v>0</v>
      </c>
      <c r="I36" s="90">
        <v>0.12</v>
      </c>
      <c r="J36" s="89">
        <f>0</f>
        <v>0</v>
      </c>
      <c r="L36" s="29"/>
    </row>
    <row r="37" spans="2:12" s="1" customFormat="1" ht="14.45" hidden="1" customHeight="1">
      <c r="B37" s="29"/>
      <c r="E37" s="26" t="s">
        <v>41</v>
      </c>
      <c r="F37" s="89">
        <f>ROUND((SUM(BI144:BI2861)),  2)</f>
        <v>0</v>
      </c>
      <c r="I37" s="90">
        <v>0</v>
      </c>
      <c r="J37" s="89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1"/>
      <c r="D39" s="92" t="s">
        <v>42</v>
      </c>
      <c r="E39" s="54"/>
      <c r="F39" s="54"/>
      <c r="G39" s="93" t="s">
        <v>43</v>
      </c>
      <c r="H39" s="94" t="s">
        <v>44</v>
      </c>
      <c r="I39" s="54"/>
      <c r="J39" s="95">
        <f>SUM(J30:J37)</f>
        <v>13460062.109999999</v>
      </c>
      <c r="K39" s="96"/>
      <c r="L39" s="29"/>
    </row>
    <row r="40" spans="2:12" s="1" customFormat="1" ht="14.45" customHeight="1">
      <c r="B40" s="29"/>
      <c r="L40" s="29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29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9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29"/>
      <c r="D61" s="40" t="s">
        <v>47</v>
      </c>
      <c r="E61" s="31"/>
      <c r="F61" s="97" t="s">
        <v>48</v>
      </c>
      <c r="G61" s="40" t="s">
        <v>47</v>
      </c>
      <c r="H61" s="31"/>
      <c r="I61" s="31"/>
      <c r="J61" s="98" t="s">
        <v>48</v>
      </c>
      <c r="K61" s="31"/>
      <c r="L61" s="29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29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9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29"/>
      <c r="D76" s="40" t="s">
        <v>47</v>
      </c>
      <c r="E76" s="31"/>
      <c r="F76" s="97" t="s">
        <v>48</v>
      </c>
      <c r="G76" s="40" t="s">
        <v>47</v>
      </c>
      <c r="H76" s="31"/>
      <c r="I76" s="31"/>
      <c r="J76" s="98" t="s">
        <v>48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21" t="s">
        <v>134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6" t="s">
        <v>14</v>
      </c>
      <c r="L84" s="29"/>
    </row>
    <row r="85" spans="2:47" s="1" customFormat="1" ht="16.5" customHeight="1">
      <c r="B85" s="29"/>
      <c r="E85" s="221" t="str">
        <f>E7</f>
        <v>Rodinný dům</v>
      </c>
      <c r="F85" s="222"/>
      <c r="G85" s="222"/>
      <c r="H85" s="222"/>
      <c r="L85" s="29"/>
    </row>
    <row r="86" spans="2:47" s="1" customFormat="1" ht="12" customHeight="1">
      <c r="B86" s="29"/>
      <c r="C86" s="26" t="s">
        <v>123</v>
      </c>
      <c r="L86" s="29"/>
    </row>
    <row r="87" spans="2:47" s="1" customFormat="1" ht="16.5" customHeight="1">
      <c r="B87" s="29"/>
      <c r="E87" s="211" t="str">
        <f>E9</f>
        <v>SO.01 - Rodinný dům s garáží</v>
      </c>
      <c r="F87" s="220"/>
      <c r="G87" s="220"/>
      <c r="H87" s="220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6" t="s">
        <v>19</v>
      </c>
      <c r="F89" s="24">
        <f>F12</f>
        <v>0</v>
      </c>
      <c r="I89" s="26" t="s">
        <v>20</v>
      </c>
      <c r="J89" s="49">
        <f>IF(J12="","",J12)</f>
        <v>0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6" t="s">
        <v>21</v>
      </c>
      <c r="F91" s="24">
        <f>E15</f>
        <v>0</v>
      </c>
      <c r="I91" s="26" t="s">
        <v>26</v>
      </c>
      <c r="J91" s="27">
        <f>E21</f>
        <v>0</v>
      </c>
      <c r="L91" s="29"/>
    </row>
    <row r="92" spans="2:47" s="1" customFormat="1" ht="15.2" customHeight="1">
      <c r="B92" s="29"/>
      <c r="C92" s="26" t="s">
        <v>24</v>
      </c>
      <c r="F92" s="24" t="str">
        <f>IF(E18="","",E18)</f>
        <v xml:space="preserve"> </v>
      </c>
      <c r="I92" s="26" t="s">
        <v>28</v>
      </c>
      <c r="J92" s="27" t="str">
        <f>E24</f>
        <v>Adam Růžička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9" t="s">
        <v>135</v>
      </c>
      <c r="D94" s="91"/>
      <c r="E94" s="91"/>
      <c r="F94" s="91"/>
      <c r="G94" s="91"/>
      <c r="H94" s="91"/>
      <c r="I94" s="91"/>
      <c r="J94" s="100" t="s">
        <v>136</v>
      </c>
      <c r="K94" s="91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101" t="s">
        <v>137</v>
      </c>
      <c r="J96" s="63">
        <f>J144</f>
        <v>12017912.6</v>
      </c>
      <c r="L96" s="29"/>
      <c r="AU96" s="17" t="s">
        <v>138</v>
      </c>
    </row>
    <row r="97" spans="2:12" s="8" customFormat="1" ht="24.95" customHeight="1">
      <c r="B97" s="102"/>
      <c r="D97" s="103" t="s">
        <v>139</v>
      </c>
      <c r="E97" s="104"/>
      <c r="F97" s="104"/>
      <c r="G97" s="104"/>
      <c r="H97" s="104"/>
      <c r="I97" s="104"/>
      <c r="J97" s="105">
        <f>J145</f>
        <v>6640877.3500000006</v>
      </c>
      <c r="L97" s="102"/>
    </row>
    <row r="98" spans="2:12" s="9" customFormat="1" ht="19.899999999999999" customHeight="1">
      <c r="B98" s="106"/>
      <c r="D98" s="107" t="s">
        <v>140</v>
      </c>
      <c r="E98" s="108"/>
      <c r="F98" s="108"/>
      <c r="G98" s="108"/>
      <c r="H98" s="108"/>
      <c r="I98" s="108"/>
      <c r="J98" s="109">
        <f>J146</f>
        <v>965296.35</v>
      </c>
      <c r="L98" s="106"/>
    </row>
    <row r="99" spans="2:12" s="9" customFormat="1" ht="19.899999999999999" customHeight="1">
      <c r="B99" s="106"/>
      <c r="D99" s="107" t="s">
        <v>141</v>
      </c>
      <c r="E99" s="108"/>
      <c r="F99" s="108"/>
      <c r="G99" s="108"/>
      <c r="H99" s="108"/>
      <c r="I99" s="108"/>
      <c r="J99" s="109">
        <f>J216</f>
        <v>891193.20999999985</v>
      </c>
      <c r="L99" s="106"/>
    </row>
    <row r="100" spans="2:12" s="9" customFormat="1" ht="19.899999999999999" customHeight="1">
      <c r="B100" s="106"/>
      <c r="D100" s="107" t="s">
        <v>142</v>
      </c>
      <c r="E100" s="108"/>
      <c r="F100" s="108"/>
      <c r="G100" s="108"/>
      <c r="H100" s="108"/>
      <c r="I100" s="108"/>
      <c r="J100" s="109">
        <f>J370</f>
        <v>1245045.5</v>
      </c>
      <c r="L100" s="106"/>
    </row>
    <row r="101" spans="2:12" s="9" customFormat="1" ht="19.899999999999999" customHeight="1">
      <c r="B101" s="106"/>
      <c r="D101" s="107" t="s">
        <v>143</v>
      </c>
      <c r="E101" s="108"/>
      <c r="F101" s="108"/>
      <c r="G101" s="108"/>
      <c r="H101" s="108"/>
      <c r="I101" s="108"/>
      <c r="J101" s="109">
        <f>J642</f>
        <v>1583210.2200000004</v>
      </c>
      <c r="L101" s="106"/>
    </row>
    <row r="102" spans="2:12" s="9" customFormat="1" ht="19.899999999999999" customHeight="1">
      <c r="B102" s="106"/>
      <c r="D102" s="107" t="s">
        <v>144</v>
      </c>
      <c r="E102" s="108"/>
      <c r="F102" s="108"/>
      <c r="G102" s="108"/>
      <c r="H102" s="108"/>
      <c r="I102" s="108"/>
      <c r="J102" s="109">
        <f>J899</f>
        <v>1237699</v>
      </c>
      <c r="L102" s="106"/>
    </row>
    <row r="103" spans="2:12" s="9" customFormat="1" ht="19.899999999999999" customHeight="1">
      <c r="B103" s="106"/>
      <c r="D103" s="107" t="s">
        <v>145</v>
      </c>
      <c r="E103" s="108"/>
      <c r="F103" s="108"/>
      <c r="G103" s="108"/>
      <c r="H103" s="108"/>
      <c r="I103" s="108"/>
      <c r="J103" s="109">
        <f>J1358</f>
        <v>263293.19000000006</v>
      </c>
      <c r="L103" s="106"/>
    </row>
    <row r="104" spans="2:12" s="9" customFormat="1" ht="19.899999999999999" customHeight="1">
      <c r="B104" s="106"/>
      <c r="D104" s="107" t="s">
        <v>146</v>
      </c>
      <c r="E104" s="108"/>
      <c r="F104" s="108"/>
      <c r="G104" s="108"/>
      <c r="H104" s="108"/>
      <c r="I104" s="108"/>
      <c r="J104" s="109">
        <f>J1390</f>
        <v>455139.88</v>
      </c>
      <c r="L104" s="106"/>
    </row>
    <row r="105" spans="2:12" s="8" customFormat="1" ht="24.95" customHeight="1">
      <c r="B105" s="102"/>
      <c r="D105" s="103" t="s">
        <v>147</v>
      </c>
      <c r="E105" s="104"/>
      <c r="F105" s="104"/>
      <c r="G105" s="104"/>
      <c r="H105" s="104"/>
      <c r="I105" s="104"/>
      <c r="J105" s="105">
        <f>J1394</f>
        <v>5377035.2499999991</v>
      </c>
      <c r="L105" s="102"/>
    </row>
    <row r="106" spans="2:12" s="9" customFormat="1" ht="19.899999999999999" customHeight="1">
      <c r="B106" s="106"/>
      <c r="D106" s="107" t="s">
        <v>148</v>
      </c>
      <c r="E106" s="108"/>
      <c r="F106" s="108"/>
      <c r="G106" s="108"/>
      <c r="H106" s="108"/>
      <c r="I106" s="108"/>
      <c r="J106" s="109">
        <f>J1395</f>
        <v>779676.29999999993</v>
      </c>
      <c r="L106" s="106"/>
    </row>
    <row r="107" spans="2:12" s="9" customFormat="1" ht="19.899999999999999" customHeight="1">
      <c r="B107" s="106"/>
      <c r="D107" s="107" t="s">
        <v>149</v>
      </c>
      <c r="E107" s="108"/>
      <c r="F107" s="108"/>
      <c r="G107" s="108"/>
      <c r="H107" s="108"/>
      <c r="I107" s="108"/>
      <c r="J107" s="109">
        <f>J1632</f>
        <v>283606.92000000004</v>
      </c>
      <c r="L107" s="106"/>
    </row>
    <row r="108" spans="2:12" s="9" customFormat="1" ht="19.899999999999999" customHeight="1">
      <c r="B108" s="106"/>
      <c r="D108" s="107" t="s">
        <v>150</v>
      </c>
      <c r="E108" s="108"/>
      <c r="F108" s="108"/>
      <c r="G108" s="108"/>
      <c r="H108" s="108"/>
      <c r="I108" s="108"/>
      <c r="J108" s="109">
        <f>J1774</f>
        <v>1389856.0999999999</v>
      </c>
      <c r="L108" s="106"/>
    </row>
    <row r="109" spans="2:12" s="9" customFormat="1" ht="19.899999999999999" customHeight="1">
      <c r="B109" s="106"/>
      <c r="D109" s="107" t="s">
        <v>151</v>
      </c>
      <c r="E109" s="108"/>
      <c r="F109" s="108"/>
      <c r="G109" s="108"/>
      <c r="H109" s="108"/>
      <c r="I109" s="108"/>
      <c r="J109" s="109">
        <f>J2080</f>
        <v>97505.26</v>
      </c>
      <c r="L109" s="106"/>
    </row>
    <row r="110" spans="2:12" s="9" customFormat="1" ht="19.899999999999999" customHeight="1">
      <c r="B110" s="106"/>
      <c r="D110" s="107" t="s">
        <v>152</v>
      </c>
      <c r="E110" s="108"/>
      <c r="F110" s="108"/>
      <c r="G110" s="108"/>
      <c r="H110" s="108"/>
      <c r="I110" s="108"/>
      <c r="J110" s="109">
        <f>J2102</f>
        <v>18118</v>
      </c>
      <c r="L110" s="106"/>
    </row>
    <row r="111" spans="2:12" s="9" customFormat="1" ht="19.899999999999999" customHeight="1">
      <c r="B111" s="106"/>
      <c r="D111" s="107" t="s">
        <v>153</v>
      </c>
      <c r="E111" s="108"/>
      <c r="F111" s="108"/>
      <c r="G111" s="108"/>
      <c r="H111" s="108"/>
      <c r="I111" s="108"/>
      <c r="J111" s="109">
        <f>J2108</f>
        <v>10284.58</v>
      </c>
      <c r="L111" s="106"/>
    </row>
    <row r="112" spans="2:12" s="9" customFormat="1" ht="19.899999999999999" customHeight="1">
      <c r="B112" s="106"/>
      <c r="D112" s="107" t="s">
        <v>154</v>
      </c>
      <c r="E112" s="108"/>
      <c r="F112" s="108"/>
      <c r="G112" s="108"/>
      <c r="H112" s="108"/>
      <c r="I112" s="108"/>
      <c r="J112" s="109">
        <f>J2117</f>
        <v>292635.89</v>
      </c>
      <c r="L112" s="106"/>
    </row>
    <row r="113" spans="2:12" s="9" customFormat="1" ht="19.899999999999999" customHeight="1">
      <c r="B113" s="106"/>
      <c r="D113" s="107" t="s">
        <v>155</v>
      </c>
      <c r="E113" s="108"/>
      <c r="F113" s="108"/>
      <c r="G113" s="108"/>
      <c r="H113" s="108"/>
      <c r="I113" s="108"/>
      <c r="J113" s="109">
        <f>J2181</f>
        <v>116988.09</v>
      </c>
      <c r="L113" s="106"/>
    </row>
    <row r="114" spans="2:12" s="9" customFormat="1" ht="19.899999999999999" customHeight="1">
      <c r="B114" s="106"/>
      <c r="D114" s="107" t="s">
        <v>156</v>
      </c>
      <c r="E114" s="108"/>
      <c r="F114" s="108"/>
      <c r="G114" s="108"/>
      <c r="H114" s="108"/>
      <c r="I114" s="108"/>
      <c r="J114" s="109">
        <f>J2240</f>
        <v>468231.35</v>
      </c>
      <c r="L114" s="106"/>
    </row>
    <row r="115" spans="2:12" s="9" customFormat="1" ht="19.899999999999999" customHeight="1">
      <c r="B115" s="106"/>
      <c r="D115" s="107" t="s">
        <v>157</v>
      </c>
      <c r="E115" s="108"/>
      <c r="F115" s="108"/>
      <c r="G115" s="108"/>
      <c r="H115" s="108"/>
      <c r="I115" s="108"/>
      <c r="J115" s="109">
        <f>J2446</f>
        <v>577215.4</v>
      </c>
      <c r="L115" s="106"/>
    </row>
    <row r="116" spans="2:12" s="9" customFormat="1" ht="19.899999999999999" customHeight="1">
      <c r="B116" s="106"/>
      <c r="D116" s="107" t="s">
        <v>158</v>
      </c>
      <c r="E116" s="108"/>
      <c r="F116" s="108"/>
      <c r="G116" s="108"/>
      <c r="H116" s="108"/>
      <c r="I116" s="108"/>
      <c r="J116" s="109">
        <f>J2502</f>
        <v>173766.56</v>
      </c>
      <c r="L116" s="106"/>
    </row>
    <row r="117" spans="2:12" s="9" customFormat="1" ht="19.899999999999999" customHeight="1">
      <c r="B117" s="106"/>
      <c r="D117" s="107" t="s">
        <v>159</v>
      </c>
      <c r="E117" s="108"/>
      <c r="F117" s="108"/>
      <c r="G117" s="108"/>
      <c r="H117" s="108"/>
      <c r="I117" s="108"/>
      <c r="J117" s="109">
        <f>J2552</f>
        <v>184398.30000000002</v>
      </c>
      <c r="L117" s="106"/>
    </row>
    <row r="118" spans="2:12" s="9" customFormat="1" ht="19.899999999999999" customHeight="1">
      <c r="B118" s="106"/>
      <c r="D118" s="107" t="s">
        <v>160</v>
      </c>
      <c r="E118" s="108"/>
      <c r="F118" s="108"/>
      <c r="G118" s="108"/>
      <c r="H118" s="108"/>
      <c r="I118" s="108"/>
      <c r="J118" s="109">
        <f>J2587</f>
        <v>249535.60000000003</v>
      </c>
      <c r="L118" s="106"/>
    </row>
    <row r="119" spans="2:12" s="9" customFormat="1" ht="19.899999999999999" customHeight="1">
      <c r="B119" s="106"/>
      <c r="D119" s="107" t="s">
        <v>161</v>
      </c>
      <c r="E119" s="108"/>
      <c r="F119" s="108"/>
      <c r="G119" s="108"/>
      <c r="H119" s="108"/>
      <c r="I119" s="108"/>
      <c r="J119" s="109">
        <f>J2639</f>
        <v>217687.25000000003</v>
      </c>
      <c r="L119" s="106"/>
    </row>
    <row r="120" spans="2:12" s="9" customFormat="1" ht="19.899999999999999" customHeight="1">
      <c r="B120" s="106"/>
      <c r="D120" s="107" t="s">
        <v>162</v>
      </c>
      <c r="E120" s="108"/>
      <c r="F120" s="108"/>
      <c r="G120" s="108"/>
      <c r="H120" s="108"/>
      <c r="I120" s="108"/>
      <c r="J120" s="109">
        <f>J2701</f>
        <v>142207.20000000001</v>
      </c>
      <c r="L120" s="106"/>
    </row>
    <row r="121" spans="2:12" s="9" customFormat="1" ht="19.899999999999999" customHeight="1">
      <c r="B121" s="106"/>
      <c r="D121" s="107" t="s">
        <v>163</v>
      </c>
      <c r="E121" s="108"/>
      <c r="F121" s="108"/>
      <c r="G121" s="108"/>
      <c r="H121" s="108"/>
      <c r="I121" s="108"/>
      <c r="J121" s="109">
        <f>J2741</f>
        <v>24333.190000000002</v>
      </c>
      <c r="L121" s="106"/>
    </row>
    <row r="122" spans="2:12" s="9" customFormat="1" ht="19.899999999999999" customHeight="1">
      <c r="B122" s="106"/>
      <c r="D122" s="107" t="s">
        <v>164</v>
      </c>
      <c r="E122" s="108"/>
      <c r="F122" s="108"/>
      <c r="G122" s="108"/>
      <c r="H122" s="108"/>
      <c r="I122" s="108"/>
      <c r="J122" s="109">
        <f>J2761</f>
        <v>113798.26</v>
      </c>
      <c r="L122" s="106"/>
    </row>
    <row r="123" spans="2:12" s="9" customFormat="1" ht="19.899999999999999" customHeight="1">
      <c r="B123" s="106"/>
      <c r="D123" s="107" t="s">
        <v>165</v>
      </c>
      <c r="E123" s="108"/>
      <c r="F123" s="108"/>
      <c r="G123" s="108"/>
      <c r="H123" s="108"/>
      <c r="I123" s="108"/>
      <c r="J123" s="109">
        <f>J2782</f>
        <v>131041</v>
      </c>
      <c r="L123" s="106"/>
    </row>
    <row r="124" spans="2:12" s="9" customFormat="1" ht="19.899999999999999" customHeight="1">
      <c r="B124" s="106"/>
      <c r="D124" s="107" t="s">
        <v>166</v>
      </c>
      <c r="E124" s="108"/>
      <c r="F124" s="108"/>
      <c r="G124" s="108"/>
      <c r="H124" s="108"/>
      <c r="I124" s="108"/>
      <c r="J124" s="109">
        <f>J2856</f>
        <v>106150</v>
      </c>
      <c r="L124" s="106"/>
    </row>
    <row r="125" spans="2:12" s="1" customFormat="1" ht="21.75" customHeight="1">
      <c r="B125" s="29"/>
      <c r="L125" s="29"/>
    </row>
    <row r="126" spans="2:12" s="1" customFormat="1" ht="6.95" customHeight="1">
      <c r="B126" s="41"/>
      <c r="C126" s="42"/>
      <c r="D126" s="42"/>
      <c r="E126" s="42"/>
      <c r="F126" s="42"/>
      <c r="G126" s="42"/>
      <c r="H126" s="42"/>
      <c r="I126" s="42"/>
      <c r="J126" s="42"/>
      <c r="K126" s="42"/>
      <c r="L126" s="29"/>
    </row>
    <row r="130" spans="2:63" s="1" customFormat="1" ht="6.95" customHeight="1"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29"/>
    </row>
    <row r="131" spans="2:63" s="1" customFormat="1" ht="24.95" customHeight="1">
      <c r="B131" s="29"/>
      <c r="C131" s="21" t="s">
        <v>167</v>
      </c>
      <c r="L131" s="29"/>
    </row>
    <row r="132" spans="2:63" s="1" customFormat="1" ht="6.95" customHeight="1">
      <c r="B132" s="29"/>
      <c r="L132" s="29"/>
    </row>
    <row r="133" spans="2:63" s="1" customFormat="1" ht="12" customHeight="1">
      <c r="B133" s="29"/>
      <c r="C133" s="26" t="s">
        <v>14</v>
      </c>
      <c r="L133" s="29"/>
    </row>
    <row r="134" spans="2:63" s="1" customFormat="1" ht="16.5" customHeight="1">
      <c r="B134" s="29"/>
      <c r="E134" s="221" t="str">
        <f>E7</f>
        <v>Rodinný dům</v>
      </c>
      <c r="F134" s="222"/>
      <c r="G134" s="222"/>
      <c r="H134" s="222"/>
      <c r="L134" s="29"/>
    </row>
    <row r="135" spans="2:63" s="1" customFormat="1" ht="12" customHeight="1">
      <c r="B135" s="29"/>
      <c r="C135" s="26" t="s">
        <v>123</v>
      </c>
      <c r="L135" s="29"/>
    </row>
    <row r="136" spans="2:63" s="1" customFormat="1" ht="16.5" customHeight="1">
      <c r="B136" s="29"/>
      <c r="E136" s="211" t="str">
        <f>E9</f>
        <v>SO.01 - Rodinný dům s garáží</v>
      </c>
      <c r="F136" s="220"/>
      <c r="G136" s="220"/>
      <c r="H136" s="220"/>
      <c r="L136" s="29"/>
    </row>
    <row r="137" spans="2:63" s="1" customFormat="1" ht="6.95" customHeight="1">
      <c r="B137" s="29"/>
      <c r="L137" s="29"/>
    </row>
    <row r="138" spans="2:63" s="1" customFormat="1" ht="12" customHeight="1">
      <c r="B138" s="29"/>
      <c r="C138" s="26" t="s">
        <v>19</v>
      </c>
      <c r="F138" s="24">
        <f>F12</f>
        <v>0</v>
      </c>
      <c r="I138" s="26" t="s">
        <v>20</v>
      </c>
      <c r="J138" s="49">
        <f>IF(J12="","",J12)</f>
        <v>0</v>
      </c>
      <c r="L138" s="29"/>
    </row>
    <row r="139" spans="2:63" s="1" customFormat="1" ht="6.95" customHeight="1">
      <c r="B139" s="29"/>
      <c r="L139" s="29"/>
    </row>
    <row r="140" spans="2:63" s="1" customFormat="1" ht="15.2" customHeight="1">
      <c r="B140" s="29"/>
      <c r="C140" s="26" t="s">
        <v>21</v>
      </c>
      <c r="F140" s="24">
        <f>E15</f>
        <v>0</v>
      </c>
      <c r="I140" s="26" t="s">
        <v>26</v>
      </c>
      <c r="J140" s="27">
        <f>E21</f>
        <v>0</v>
      </c>
      <c r="L140" s="29"/>
    </row>
    <row r="141" spans="2:63" s="1" customFormat="1" ht="15.2" customHeight="1">
      <c r="B141" s="29"/>
      <c r="C141" s="26" t="s">
        <v>24</v>
      </c>
      <c r="F141" s="24" t="str">
        <f>IF(E18="","",E18)</f>
        <v xml:space="preserve"> </v>
      </c>
      <c r="I141" s="26" t="s">
        <v>28</v>
      </c>
      <c r="J141" s="27" t="str">
        <f>E24</f>
        <v>Adam Růžička</v>
      </c>
      <c r="L141" s="29"/>
    </row>
    <row r="142" spans="2:63" s="1" customFormat="1" ht="10.35" customHeight="1">
      <c r="B142" s="29"/>
      <c r="L142" s="29"/>
    </row>
    <row r="143" spans="2:63" s="10" customFormat="1" ht="29.25" customHeight="1">
      <c r="B143" s="110"/>
      <c r="C143" s="111" t="s">
        <v>168</v>
      </c>
      <c r="D143" s="112" t="s">
        <v>57</v>
      </c>
      <c r="E143" s="112" t="s">
        <v>53</v>
      </c>
      <c r="F143" s="112" t="s">
        <v>54</v>
      </c>
      <c r="G143" s="112" t="s">
        <v>169</v>
      </c>
      <c r="H143" s="112" t="s">
        <v>170</v>
      </c>
      <c r="I143" s="112" t="s">
        <v>171</v>
      </c>
      <c r="J143" s="112" t="s">
        <v>136</v>
      </c>
      <c r="K143" s="113" t="s">
        <v>172</v>
      </c>
      <c r="L143" s="110"/>
      <c r="M143" s="56" t="s">
        <v>1</v>
      </c>
      <c r="N143" s="57" t="s">
        <v>36</v>
      </c>
      <c r="O143" s="57" t="s">
        <v>173</v>
      </c>
      <c r="P143" s="57" t="s">
        <v>174</v>
      </c>
      <c r="Q143" s="57" t="s">
        <v>175</v>
      </c>
      <c r="R143" s="57" t="s">
        <v>176</v>
      </c>
      <c r="S143" s="57" t="s">
        <v>177</v>
      </c>
      <c r="T143" s="58" t="s">
        <v>178</v>
      </c>
    </row>
    <row r="144" spans="2:63" s="1" customFormat="1" ht="22.9" customHeight="1">
      <c r="B144" s="29"/>
      <c r="C144" s="61" t="s">
        <v>179</v>
      </c>
      <c r="J144" s="114">
        <f>BK144</f>
        <v>12017912.6</v>
      </c>
      <c r="L144" s="29"/>
      <c r="M144" s="59"/>
      <c r="N144" s="50"/>
      <c r="O144" s="50"/>
      <c r="P144" s="115">
        <f>P145+P1394</f>
        <v>6521.761688999999</v>
      </c>
      <c r="Q144" s="50"/>
      <c r="R144" s="115">
        <f>R145+R1394</f>
        <v>1117.86004931</v>
      </c>
      <c r="S144" s="50"/>
      <c r="T144" s="116">
        <f>T145+T1394</f>
        <v>0</v>
      </c>
      <c r="AT144" s="17" t="s">
        <v>71</v>
      </c>
      <c r="AU144" s="17" t="s">
        <v>138</v>
      </c>
      <c r="BK144" s="117">
        <f>BK145+BK1394</f>
        <v>12017912.6</v>
      </c>
    </row>
    <row r="145" spans="2:65" s="11" customFormat="1" ht="25.9" customHeight="1">
      <c r="B145" s="118"/>
      <c r="D145" s="119" t="s">
        <v>71</v>
      </c>
      <c r="E145" s="120" t="s">
        <v>180</v>
      </c>
      <c r="F145" s="120" t="s">
        <v>181</v>
      </c>
      <c r="J145" s="121">
        <f>BK145</f>
        <v>6640877.3500000006</v>
      </c>
      <c r="L145" s="118"/>
      <c r="M145" s="122"/>
      <c r="P145" s="123">
        <f>P146+P216+P370+P642+P899+P1358+P1390</f>
        <v>4215.4987549999996</v>
      </c>
      <c r="R145" s="123">
        <f>R146+R216+R370+R642+R899+R1358+R1390</f>
        <v>1055.77327844</v>
      </c>
      <c r="T145" s="124">
        <f>T146+T216+T370+T642+T899+T1358+T1390</f>
        <v>0</v>
      </c>
      <c r="AR145" s="119" t="s">
        <v>80</v>
      </c>
      <c r="AT145" s="125" t="s">
        <v>71</v>
      </c>
      <c r="AU145" s="125" t="s">
        <v>72</v>
      </c>
      <c r="AY145" s="119" t="s">
        <v>182</v>
      </c>
      <c r="BK145" s="126">
        <f>BK146+BK216+BK370+BK642+BK899+BK1358+BK1390</f>
        <v>6640877.3500000006</v>
      </c>
    </row>
    <row r="146" spans="2:65" s="11" customFormat="1" ht="22.9" customHeight="1">
      <c r="B146" s="118"/>
      <c r="D146" s="119" t="s">
        <v>71</v>
      </c>
      <c r="E146" s="127" t="s">
        <v>80</v>
      </c>
      <c r="F146" s="127" t="s">
        <v>183</v>
      </c>
      <c r="J146" s="128">
        <f>BK146</f>
        <v>965296.35</v>
      </c>
      <c r="L146" s="118"/>
      <c r="M146" s="122"/>
      <c r="P146" s="123">
        <f>SUM(P147:P215)</f>
        <v>692.21245500000009</v>
      </c>
      <c r="R146" s="123">
        <f>SUM(R147:R215)</f>
        <v>0</v>
      </c>
      <c r="T146" s="124">
        <f>SUM(T147:T215)</f>
        <v>0</v>
      </c>
      <c r="AR146" s="119" t="s">
        <v>80</v>
      </c>
      <c r="AT146" s="125" t="s">
        <v>71</v>
      </c>
      <c r="AU146" s="125" t="s">
        <v>80</v>
      </c>
      <c r="AY146" s="119" t="s">
        <v>182</v>
      </c>
      <c r="BK146" s="126">
        <f>SUM(BK147:BK215)</f>
        <v>965296.35</v>
      </c>
    </row>
    <row r="147" spans="2:65" s="1" customFormat="1" ht="24.2" customHeight="1">
      <c r="B147" s="29"/>
      <c r="C147" s="129" t="s">
        <v>80</v>
      </c>
      <c r="D147" s="129" t="s">
        <v>184</v>
      </c>
      <c r="E147" s="130" t="s">
        <v>185</v>
      </c>
      <c r="F147" s="131" t="s">
        <v>186</v>
      </c>
      <c r="G147" s="132" t="s">
        <v>187</v>
      </c>
      <c r="H147" s="133">
        <v>512.95399999999995</v>
      </c>
      <c r="I147" s="134">
        <v>17.3</v>
      </c>
      <c r="J147" s="134">
        <f>ROUND(I147*H147,2)</f>
        <v>8874.1</v>
      </c>
      <c r="K147" s="131" t="s">
        <v>188</v>
      </c>
      <c r="L147" s="29"/>
      <c r="M147" s="135" t="s">
        <v>1</v>
      </c>
      <c r="N147" s="136" t="s">
        <v>38</v>
      </c>
      <c r="O147" s="137">
        <v>1.7000000000000001E-2</v>
      </c>
      <c r="P147" s="137">
        <f>O147*H147</f>
        <v>8.7202179999999991</v>
      </c>
      <c r="Q147" s="137">
        <v>0</v>
      </c>
      <c r="R147" s="137">
        <f>Q147*H147</f>
        <v>0</v>
      </c>
      <c r="S147" s="137">
        <v>0</v>
      </c>
      <c r="T147" s="138">
        <f>S147*H147</f>
        <v>0</v>
      </c>
      <c r="AR147" s="139" t="s">
        <v>189</v>
      </c>
      <c r="AT147" s="139" t="s">
        <v>184</v>
      </c>
      <c r="AU147" s="139" t="s">
        <v>190</v>
      </c>
      <c r="AY147" s="17" t="s">
        <v>182</v>
      </c>
      <c r="BE147" s="140">
        <f>IF(N147="základní",J147,0)</f>
        <v>0</v>
      </c>
      <c r="BF147" s="140">
        <f>IF(N147="snížená",J147,0)</f>
        <v>8874.1</v>
      </c>
      <c r="BG147" s="140">
        <f>IF(N147="zákl. přenesená",J147,0)</f>
        <v>0</v>
      </c>
      <c r="BH147" s="140">
        <f>IF(N147="sníž. přenesená",J147,0)</f>
        <v>0</v>
      </c>
      <c r="BI147" s="140">
        <f>IF(N147="nulová",J147,0)</f>
        <v>0</v>
      </c>
      <c r="BJ147" s="17" t="s">
        <v>190</v>
      </c>
      <c r="BK147" s="140">
        <f>ROUND(I147*H147,2)</f>
        <v>8874.1</v>
      </c>
      <c r="BL147" s="17" t="s">
        <v>189</v>
      </c>
      <c r="BM147" s="139" t="s">
        <v>191</v>
      </c>
    </row>
    <row r="148" spans="2:65" s="1" customFormat="1" ht="19.5">
      <c r="B148" s="29"/>
      <c r="D148" s="141" t="s">
        <v>192</v>
      </c>
      <c r="F148" s="142" t="s">
        <v>193</v>
      </c>
      <c r="L148" s="29"/>
      <c r="M148" s="143"/>
      <c r="T148" s="53"/>
      <c r="AT148" s="17" t="s">
        <v>192</v>
      </c>
      <c r="AU148" s="17" t="s">
        <v>190</v>
      </c>
    </row>
    <row r="149" spans="2:65" s="1" customFormat="1">
      <c r="B149" s="29"/>
      <c r="D149" s="144" t="s">
        <v>194</v>
      </c>
      <c r="F149" s="145" t="s">
        <v>195</v>
      </c>
      <c r="L149" s="29"/>
      <c r="M149" s="143"/>
      <c r="T149" s="53"/>
      <c r="AT149" s="17" t="s">
        <v>194</v>
      </c>
      <c r="AU149" s="17" t="s">
        <v>190</v>
      </c>
    </row>
    <row r="150" spans="2:65" s="12" customFormat="1">
      <c r="B150" s="146"/>
      <c r="D150" s="141" t="s">
        <v>196</v>
      </c>
      <c r="E150" s="147" t="s">
        <v>1</v>
      </c>
      <c r="F150" s="148" t="s">
        <v>197</v>
      </c>
      <c r="H150" s="147" t="s">
        <v>1</v>
      </c>
      <c r="L150" s="146"/>
      <c r="M150" s="149"/>
      <c r="T150" s="150"/>
      <c r="AT150" s="147" t="s">
        <v>196</v>
      </c>
      <c r="AU150" s="147" t="s">
        <v>190</v>
      </c>
      <c r="AV150" s="12" t="s">
        <v>80</v>
      </c>
      <c r="AW150" s="12" t="s">
        <v>27</v>
      </c>
      <c r="AX150" s="12" t="s">
        <v>72</v>
      </c>
      <c r="AY150" s="147" t="s">
        <v>182</v>
      </c>
    </row>
    <row r="151" spans="2:65" s="13" customFormat="1">
      <c r="B151" s="151"/>
      <c r="D151" s="141" t="s">
        <v>196</v>
      </c>
      <c r="E151" s="152" t="s">
        <v>1</v>
      </c>
      <c r="F151" s="153" t="s">
        <v>198</v>
      </c>
      <c r="H151" s="154">
        <v>250.05799999999999</v>
      </c>
      <c r="L151" s="151"/>
      <c r="M151" s="155"/>
      <c r="T151" s="156"/>
      <c r="AT151" s="152" t="s">
        <v>196</v>
      </c>
      <c r="AU151" s="152" t="s">
        <v>190</v>
      </c>
      <c r="AV151" s="13" t="s">
        <v>190</v>
      </c>
      <c r="AW151" s="13" t="s">
        <v>27</v>
      </c>
      <c r="AX151" s="13" t="s">
        <v>72</v>
      </c>
      <c r="AY151" s="152" t="s">
        <v>182</v>
      </c>
    </row>
    <row r="152" spans="2:65" s="12" customFormat="1">
      <c r="B152" s="146"/>
      <c r="D152" s="141" t="s">
        <v>196</v>
      </c>
      <c r="E152" s="147" t="s">
        <v>1</v>
      </c>
      <c r="F152" s="148" t="s">
        <v>199</v>
      </c>
      <c r="H152" s="147" t="s">
        <v>1</v>
      </c>
      <c r="L152" s="146"/>
      <c r="M152" s="149"/>
      <c r="T152" s="150"/>
      <c r="AT152" s="147" t="s">
        <v>196</v>
      </c>
      <c r="AU152" s="147" t="s">
        <v>190</v>
      </c>
      <c r="AV152" s="12" t="s">
        <v>80</v>
      </c>
      <c r="AW152" s="12" t="s">
        <v>27</v>
      </c>
      <c r="AX152" s="12" t="s">
        <v>72</v>
      </c>
      <c r="AY152" s="147" t="s">
        <v>182</v>
      </c>
    </row>
    <row r="153" spans="2:65" s="13" customFormat="1">
      <c r="B153" s="151"/>
      <c r="D153" s="141" t="s">
        <v>196</v>
      </c>
      <c r="E153" s="152" t="s">
        <v>1</v>
      </c>
      <c r="F153" s="153" t="s">
        <v>200</v>
      </c>
      <c r="H153" s="154">
        <v>262.89600000000002</v>
      </c>
      <c r="L153" s="151"/>
      <c r="M153" s="155"/>
      <c r="T153" s="156"/>
      <c r="AT153" s="152" t="s">
        <v>196</v>
      </c>
      <c r="AU153" s="152" t="s">
        <v>190</v>
      </c>
      <c r="AV153" s="13" t="s">
        <v>190</v>
      </c>
      <c r="AW153" s="13" t="s">
        <v>27</v>
      </c>
      <c r="AX153" s="13" t="s">
        <v>72</v>
      </c>
      <c r="AY153" s="152" t="s">
        <v>182</v>
      </c>
    </row>
    <row r="154" spans="2:65" s="14" customFormat="1">
      <c r="B154" s="157"/>
      <c r="D154" s="141" t="s">
        <v>196</v>
      </c>
      <c r="E154" s="158" t="s">
        <v>1</v>
      </c>
      <c r="F154" s="159" t="s">
        <v>201</v>
      </c>
      <c r="H154" s="160">
        <v>512.95399999999995</v>
      </c>
      <c r="L154" s="157"/>
      <c r="M154" s="161"/>
      <c r="T154" s="162"/>
      <c r="AT154" s="158" t="s">
        <v>196</v>
      </c>
      <c r="AU154" s="158" t="s">
        <v>190</v>
      </c>
      <c r="AV154" s="14" t="s">
        <v>189</v>
      </c>
      <c r="AW154" s="14" t="s">
        <v>27</v>
      </c>
      <c r="AX154" s="14" t="s">
        <v>80</v>
      </c>
      <c r="AY154" s="158" t="s">
        <v>182</v>
      </c>
    </row>
    <row r="155" spans="2:65" s="1" customFormat="1" ht="33" customHeight="1">
      <c r="B155" s="29"/>
      <c r="C155" s="129" t="s">
        <v>202</v>
      </c>
      <c r="D155" s="129" t="s">
        <v>184</v>
      </c>
      <c r="E155" s="130" t="s">
        <v>203</v>
      </c>
      <c r="F155" s="131" t="s">
        <v>204</v>
      </c>
      <c r="G155" s="132" t="s">
        <v>205</v>
      </c>
      <c r="H155" s="133">
        <v>465.827</v>
      </c>
      <c r="I155" s="134">
        <v>684</v>
      </c>
      <c r="J155" s="134">
        <f>ROUND(I155*H155,2)</f>
        <v>318625.67</v>
      </c>
      <c r="K155" s="131" t="s">
        <v>188</v>
      </c>
      <c r="L155" s="29"/>
      <c r="M155" s="135" t="s">
        <v>1</v>
      </c>
      <c r="N155" s="136" t="s">
        <v>38</v>
      </c>
      <c r="O155" s="137">
        <v>0.65400000000000003</v>
      </c>
      <c r="P155" s="137">
        <f>O155*H155</f>
        <v>304.65085800000003</v>
      </c>
      <c r="Q155" s="137">
        <v>0</v>
      </c>
      <c r="R155" s="137">
        <f>Q155*H155</f>
        <v>0</v>
      </c>
      <c r="S155" s="137">
        <v>0</v>
      </c>
      <c r="T155" s="138">
        <f>S155*H155</f>
        <v>0</v>
      </c>
      <c r="AR155" s="139" t="s">
        <v>189</v>
      </c>
      <c r="AT155" s="139" t="s">
        <v>184</v>
      </c>
      <c r="AU155" s="139" t="s">
        <v>190</v>
      </c>
      <c r="AY155" s="17" t="s">
        <v>182</v>
      </c>
      <c r="BE155" s="140">
        <f>IF(N155="základní",J155,0)</f>
        <v>0</v>
      </c>
      <c r="BF155" s="140">
        <f>IF(N155="snížená",J155,0)</f>
        <v>318625.67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7" t="s">
        <v>190</v>
      </c>
      <c r="BK155" s="140">
        <f>ROUND(I155*H155,2)</f>
        <v>318625.67</v>
      </c>
      <c r="BL155" s="17" t="s">
        <v>189</v>
      </c>
      <c r="BM155" s="139" t="s">
        <v>206</v>
      </c>
    </row>
    <row r="156" spans="2:65" s="1" customFormat="1" ht="29.25">
      <c r="B156" s="29"/>
      <c r="D156" s="141" t="s">
        <v>192</v>
      </c>
      <c r="F156" s="142" t="s">
        <v>207</v>
      </c>
      <c r="L156" s="29"/>
      <c r="M156" s="143"/>
      <c r="T156" s="53"/>
      <c r="AT156" s="17" t="s">
        <v>192</v>
      </c>
      <c r="AU156" s="17" t="s">
        <v>190</v>
      </c>
    </row>
    <row r="157" spans="2:65" s="1" customFormat="1">
      <c r="B157" s="29"/>
      <c r="D157" s="144" t="s">
        <v>194</v>
      </c>
      <c r="F157" s="145" t="s">
        <v>208</v>
      </c>
      <c r="L157" s="29"/>
      <c r="M157" s="143"/>
      <c r="T157" s="53"/>
      <c r="AT157" s="17" t="s">
        <v>194</v>
      </c>
      <c r="AU157" s="17" t="s">
        <v>190</v>
      </c>
    </row>
    <row r="158" spans="2:65" s="12" customFormat="1">
      <c r="B158" s="146"/>
      <c r="D158" s="141" t="s">
        <v>196</v>
      </c>
      <c r="E158" s="147" t="s">
        <v>1</v>
      </c>
      <c r="F158" s="148" t="s">
        <v>209</v>
      </c>
      <c r="H158" s="147" t="s">
        <v>1</v>
      </c>
      <c r="L158" s="146"/>
      <c r="M158" s="149"/>
      <c r="T158" s="150"/>
      <c r="AT158" s="147" t="s">
        <v>196</v>
      </c>
      <c r="AU158" s="147" t="s">
        <v>190</v>
      </c>
      <c r="AV158" s="12" t="s">
        <v>80</v>
      </c>
      <c r="AW158" s="12" t="s">
        <v>27</v>
      </c>
      <c r="AX158" s="12" t="s">
        <v>72</v>
      </c>
      <c r="AY158" s="147" t="s">
        <v>182</v>
      </c>
    </row>
    <row r="159" spans="2:65" s="12" customFormat="1">
      <c r="B159" s="146"/>
      <c r="D159" s="141" t="s">
        <v>196</v>
      </c>
      <c r="E159" s="147" t="s">
        <v>1</v>
      </c>
      <c r="F159" s="148" t="s">
        <v>210</v>
      </c>
      <c r="H159" s="147" t="s">
        <v>1</v>
      </c>
      <c r="L159" s="146"/>
      <c r="M159" s="149"/>
      <c r="T159" s="150"/>
      <c r="AT159" s="147" t="s">
        <v>196</v>
      </c>
      <c r="AU159" s="147" t="s">
        <v>190</v>
      </c>
      <c r="AV159" s="12" t="s">
        <v>80</v>
      </c>
      <c r="AW159" s="12" t="s">
        <v>27</v>
      </c>
      <c r="AX159" s="12" t="s">
        <v>72</v>
      </c>
      <c r="AY159" s="147" t="s">
        <v>182</v>
      </c>
    </row>
    <row r="160" spans="2:65" s="13" customFormat="1">
      <c r="B160" s="151"/>
      <c r="D160" s="141" t="s">
        <v>196</v>
      </c>
      <c r="E160" s="152" t="s">
        <v>1</v>
      </c>
      <c r="F160" s="153" t="s">
        <v>211</v>
      </c>
      <c r="H160" s="154">
        <v>465.827</v>
      </c>
      <c r="L160" s="151"/>
      <c r="M160" s="155"/>
      <c r="T160" s="156"/>
      <c r="AT160" s="152" t="s">
        <v>196</v>
      </c>
      <c r="AU160" s="152" t="s">
        <v>190</v>
      </c>
      <c r="AV160" s="13" t="s">
        <v>190</v>
      </c>
      <c r="AW160" s="13" t="s">
        <v>27</v>
      </c>
      <c r="AX160" s="13" t="s">
        <v>80</v>
      </c>
      <c r="AY160" s="152" t="s">
        <v>182</v>
      </c>
    </row>
    <row r="161" spans="2:65" s="1" customFormat="1" ht="37.9" customHeight="1">
      <c r="B161" s="29"/>
      <c r="C161" s="129" t="s">
        <v>8</v>
      </c>
      <c r="D161" s="129" t="s">
        <v>184</v>
      </c>
      <c r="E161" s="130" t="s">
        <v>212</v>
      </c>
      <c r="F161" s="131" t="s">
        <v>213</v>
      </c>
      <c r="G161" s="132" t="s">
        <v>205</v>
      </c>
      <c r="H161" s="133">
        <v>9.7460000000000004</v>
      </c>
      <c r="I161" s="134">
        <v>3310</v>
      </c>
      <c r="J161" s="134">
        <f>ROUND(I161*H161,2)</f>
        <v>32259.26</v>
      </c>
      <c r="K161" s="131" t="s">
        <v>188</v>
      </c>
      <c r="L161" s="29"/>
      <c r="M161" s="135" t="s">
        <v>1</v>
      </c>
      <c r="N161" s="136" t="s">
        <v>38</v>
      </c>
      <c r="O161" s="137">
        <v>7.9560000000000004</v>
      </c>
      <c r="P161" s="137">
        <f>O161*H161</f>
        <v>77.539176000000012</v>
      </c>
      <c r="Q161" s="137">
        <v>0</v>
      </c>
      <c r="R161" s="137">
        <f>Q161*H161</f>
        <v>0</v>
      </c>
      <c r="S161" s="137">
        <v>0</v>
      </c>
      <c r="T161" s="138">
        <f>S161*H161</f>
        <v>0</v>
      </c>
      <c r="AR161" s="139" t="s">
        <v>189</v>
      </c>
      <c r="AT161" s="139" t="s">
        <v>184</v>
      </c>
      <c r="AU161" s="139" t="s">
        <v>190</v>
      </c>
      <c r="AY161" s="17" t="s">
        <v>182</v>
      </c>
      <c r="BE161" s="140">
        <f>IF(N161="základní",J161,0)</f>
        <v>0</v>
      </c>
      <c r="BF161" s="140">
        <f>IF(N161="snížená",J161,0)</f>
        <v>32259.26</v>
      </c>
      <c r="BG161" s="140">
        <f>IF(N161="zákl. přenesená",J161,0)</f>
        <v>0</v>
      </c>
      <c r="BH161" s="140">
        <f>IF(N161="sníž. přenesená",J161,0)</f>
        <v>0</v>
      </c>
      <c r="BI161" s="140">
        <f>IF(N161="nulová",J161,0)</f>
        <v>0</v>
      </c>
      <c r="BJ161" s="17" t="s">
        <v>190</v>
      </c>
      <c r="BK161" s="140">
        <f>ROUND(I161*H161,2)</f>
        <v>32259.26</v>
      </c>
      <c r="BL161" s="17" t="s">
        <v>189</v>
      </c>
      <c r="BM161" s="139" t="s">
        <v>214</v>
      </c>
    </row>
    <row r="162" spans="2:65" s="1" customFormat="1" ht="29.25">
      <c r="B162" s="29"/>
      <c r="D162" s="141" t="s">
        <v>192</v>
      </c>
      <c r="F162" s="142" t="s">
        <v>215</v>
      </c>
      <c r="L162" s="29"/>
      <c r="M162" s="143"/>
      <c r="T162" s="53"/>
      <c r="AT162" s="17" t="s">
        <v>192</v>
      </c>
      <c r="AU162" s="17" t="s">
        <v>190</v>
      </c>
    </row>
    <row r="163" spans="2:65" s="1" customFormat="1">
      <c r="B163" s="29"/>
      <c r="D163" s="144" t="s">
        <v>194</v>
      </c>
      <c r="F163" s="145" t="s">
        <v>216</v>
      </c>
      <c r="L163" s="29"/>
      <c r="M163" s="143"/>
      <c r="T163" s="53"/>
      <c r="AT163" s="17" t="s">
        <v>194</v>
      </c>
      <c r="AU163" s="17" t="s">
        <v>190</v>
      </c>
    </row>
    <row r="164" spans="2:65" s="12" customFormat="1">
      <c r="B164" s="146"/>
      <c r="D164" s="141" t="s">
        <v>196</v>
      </c>
      <c r="E164" s="147" t="s">
        <v>1</v>
      </c>
      <c r="F164" s="148" t="s">
        <v>217</v>
      </c>
      <c r="H164" s="147" t="s">
        <v>1</v>
      </c>
      <c r="L164" s="146"/>
      <c r="M164" s="149"/>
      <c r="T164" s="150"/>
      <c r="AT164" s="147" t="s">
        <v>196</v>
      </c>
      <c r="AU164" s="147" t="s">
        <v>190</v>
      </c>
      <c r="AV164" s="12" t="s">
        <v>80</v>
      </c>
      <c r="AW164" s="12" t="s">
        <v>27</v>
      </c>
      <c r="AX164" s="12" t="s">
        <v>72</v>
      </c>
      <c r="AY164" s="147" t="s">
        <v>182</v>
      </c>
    </row>
    <row r="165" spans="2:65" s="13" customFormat="1">
      <c r="B165" s="151"/>
      <c r="D165" s="141" t="s">
        <v>196</v>
      </c>
      <c r="E165" s="152" t="s">
        <v>1</v>
      </c>
      <c r="F165" s="153" t="s">
        <v>218</v>
      </c>
      <c r="H165" s="154">
        <v>9.7460000000000004</v>
      </c>
      <c r="L165" s="151"/>
      <c r="M165" s="155"/>
      <c r="T165" s="156"/>
      <c r="AT165" s="152" t="s">
        <v>196</v>
      </c>
      <c r="AU165" s="152" t="s">
        <v>190</v>
      </c>
      <c r="AV165" s="13" t="s">
        <v>190</v>
      </c>
      <c r="AW165" s="13" t="s">
        <v>27</v>
      </c>
      <c r="AX165" s="13" t="s">
        <v>80</v>
      </c>
      <c r="AY165" s="152" t="s">
        <v>182</v>
      </c>
    </row>
    <row r="166" spans="2:65" s="1" customFormat="1" ht="37.9" customHeight="1">
      <c r="B166" s="29"/>
      <c r="C166" s="129" t="s">
        <v>219</v>
      </c>
      <c r="D166" s="129" t="s">
        <v>184</v>
      </c>
      <c r="E166" s="130" t="s">
        <v>220</v>
      </c>
      <c r="F166" s="131" t="s">
        <v>221</v>
      </c>
      <c r="G166" s="132" t="s">
        <v>205</v>
      </c>
      <c r="H166" s="133">
        <v>5.2720000000000002</v>
      </c>
      <c r="I166" s="134">
        <v>3260</v>
      </c>
      <c r="J166" s="134">
        <f>ROUND(I166*H166,2)</f>
        <v>17186.72</v>
      </c>
      <c r="K166" s="131" t="s">
        <v>188</v>
      </c>
      <c r="L166" s="29"/>
      <c r="M166" s="135" t="s">
        <v>1</v>
      </c>
      <c r="N166" s="136" t="s">
        <v>38</v>
      </c>
      <c r="O166" s="137">
        <v>7.8730000000000002</v>
      </c>
      <c r="P166" s="137">
        <f>O166*H166</f>
        <v>41.506456</v>
      </c>
      <c r="Q166" s="137">
        <v>0</v>
      </c>
      <c r="R166" s="137">
        <f>Q166*H166</f>
        <v>0</v>
      </c>
      <c r="S166" s="137">
        <v>0</v>
      </c>
      <c r="T166" s="138">
        <f>S166*H166</f>
        <v>0</v>
      </c>
      <c r="AR166" s="139" t="s">
        <v>189</v>
      </c>
      <c r="AT166" s="139" t="s">
        <v>184</v>
      </c>
      <c r="AU166" s="139" t="s">
        <v>190</v>
      </c>
      <c r="AY166" s="17" t="s">
        <v>182</v>
      </c>
      <c r="BE166" s="140">
        <f>IF(N166="základní",J166,0)</f>
        <v>0</v>
      </c>
      <c r="BF166" s="140">
        <f>IF(N166="snížená",J166,0)</f>
        <v>17186.72</v>
      </c>
      <c r="BG166" s="140">
        <f>IF(N166="zákl. přenesená",J166,0)</f>
        <v>0</v>
      </c>
      <c r="BH166" s="140">
        <f>IF(N166="sníž. přenesená",J166,0)</f>
        <v>0</v>
      </c>
      <c r="BI166" s="140">
        <f>IF(N166="nulová",J166,0)</f>
        <v>0</v>
      </c>
      <c r="BJ166" s="17" t="s">
        <v>190</v>
      </c>
      <c r="BK166" s="140">
        <f>ROUND(I166*H166,2)</f>
        <v>17186.72</v>
      </c>
      <c r="BL166" s="17" t="s">
        <v>189</v>
      </c>
      <c r="BM166" s="139" t="s">
        <v>222</v>
      </c>
    </row>
    <row r="167" spans="2:65" s="1" customFormat="1" ht="29.25">
      <c r="B167" s="29"/>
      <c r="D167" s="141" t="s">
        <v>192</v>
      </c>
      <c r="F167" s="142" t="s">
        <v>223</v>
      </c>
      <c r="L167" s="29"/>
      <c r="M167" s="143"/>
      <c r="T167" s="53"/>
      <c r="AT167" s="17" t="s">
        <v>192</v>
      </c>
      <c r="AU167" s="17" t="s">
        <v>190</v>
      </c>
    </row>
    <row r="168" spans="2:65" s="1" customFormat="1">
      <c r="B168" s="29"/>
      <c r="D168" s="144" t="s">
        <v>194</v>
      </c>
      <c r="F168" s="145" t="s">
        <v>224</v>
      </c>
      <c r="L168" s="29"/>
      <c r="M168" s="143"/>
      <c r="T168" s="53"/>
      <c r="AT168" s="17" t="s">
        <v>194</v>
      </c>
      <c r="AU168" s="17" t="s">
        <v>190</v>
      </c>
    </row>
    <row r="169" spans="2:65" s="12" customFormat="1">
      <c r="B169" s="146"/>
      <c r="D169" s="141" t="s">
        <v>196</v>
      </c>
      <c r="E169" s="147" t="s">
        <v>1</v>
      </c>
      <c r="F169" s="148" t="s">
        <v>217</v>
      </c>
      <c r="H169" s="147" t="s">
        <v>1</v>
      </c>
      <c r="L169" s="146"/>
      <c r="M169" s="149"/>
      <c r="T169" s="150"/>
      <c r="AT169" s="147" t="s">
        <v>196</v>
      </c>
      <c r="AU169" s="147" t="s">
        <v>190</v>
      </c>
      <c r="AV169" s="12" t="s">
        <v>80</v>
      </c>
      <c r="AW169" s="12" t="s">
        <v>27</v>
      </c>
      <c r="AX169" s="12" t="s">
        <v>72</v>
      </c>
      <c r="AY169" s="147" t="s">
        <v>182</v>
      </c>
    </row>
    <row r="170" spans="2:65" s="13" customFormat="1">
      <c r="B170" s="151"/>
      <c r="D170" s="141" t="s">
        <v>196</v>
      </c>
      <c r="E170" s="152" t="s">
        <v>1</v>
      </c>
      <c r="F170" s="153" t="s">
        <v>225</v>
      </c>
      <c r="H170" s="154">
        <v>5.2720000000000002</v>
      </c>
      <c r="L170" s="151"/>
      <c r="M170" s="155"/>
      <c r="T170" s="156"/>
      <c r="AT170" s="152" t="s">
        <v>196</v>
      </c>
      <c r="AU170" s="152" t="s">
        <v>190</v>
      </c>
      <c r="AV170" s="13" t="s">
        <v>190</v>
      </c>
      <c r="AW170" s="13" t="s">
        <v>27</v>
      </c>
      <c r="AX170" s="13" t="s">
        <v>80</v>
      </c>
      <c r="AY170" s="152" t="s">
        <v>182</v>
      </c>
    </row>
    <row r="171" spans="2:65" s="1" customFormat="1" ht="33" customHeight="1">
      <c r="B171" s="29"/>
      <c r="C171" s="129" t="s">
        <v>226</v>
      </c>
      <c r="D171" s="129" t="s">
        <v>184</v>
      </c>
      <c r="E171" s="130" t="s">
        <v>227</v>
      </c>
      <c r="F171" s="131" t="s">
        <v>228</v>
      </c>
      <c r="G171" s="132" t="s">
        <v>205</v>
      </c>
      <c r="H171" s="133">
        <v>18.911000000000001</v>
      </c>
      <c r="I171" s="134">
        <v>1610</v>
      </c>
      <c r="J171" s="134">
        <f>ROUND(I171*H171,2)</f>
        <v>30446.71</v>
      </c>
      <c r="K171" s="131" t="s">
        <v>188</v>
      </c>
      <c r="L171" s="29"/>
      <c r="M171" s="135" t="s">
        <v>1</v>
      </c>
      <c r="N171" s="136" t="s">
        <v>38</v>
      </c>
      <c r="O171" s="137">
        <v>1.92</v>
      </c>
      <c r="P171" s="137">
        <f>O171*H171</f>
        <v>36.30912</v>
      </c>
      <c r="Q171" s="137">
        <v>0</v>
      </c>
      <c r="R171" s="137">
        <f>Q171*H171</f>
        <v>0</v>
      </c>
      <c r="S171" s="137">
        <v>0</v>
      </c>
      <c r="T171" s="138">
        <f>S171*H171</f>
        <v>0</v>
      </c>
      <c r="AR171" s="139" t="s">
        <v>189</v>
      </c>
      <c r="AT171" s="139" t="s">
        <v>184</v>
      </c>
      <c r="AU171" s="139" t="s">
        <v>190</v>
      </c>
      <c r="AY171" s="17" t="s">
        <v>182</v>
      </c>
      <c r="BE171" s="140">
        <f>IF(N171="základní",J171,0)</f>
        <v>0</v>
      </c>
      <c r="BF171" s="140">
        <f>IF(N171="snížená",J171,0)</f>
        <v>30446.71</v>
      </c>
      <c r="BG171" s="140">
        <f>IF(N171="zákl. přenesená",J171,0)</f>
        <v>0</v>
      </c>
      <c r="BH171" s="140">
        <f>IF(N171="sníž. přenesená",J171,0)</f>
        <v>0</v>
      </c>
      <c r="BI171" s="140">
        <f>IF(N171="nulová",J171,0)</f>
        <v>0</v>
      </c>
      <c r="BJ171" s="17" t="s">
        <v>190</v>
      </c>
      <c r="BK171" s="140">
        <f>ROUND(I171*H171,2)</f>
        <v>30446.71</v>
      </c>
      <c r="BL171" s="17" t="s">
        <v>189</v>
      </c>
      <c r="BM171" s="139" t="s">
        <v>229</v>
      </c>
    </row>
    <row r="172" spans="2:65" s="1" customFormat="1" ht="29.25">
      <c r="B172" s="29"/>
      <c r="D172" s="141" t="s">
        <v>192</v>
      </c>
      <c r="F172" s="142" t="s">
        <v>230</v>
      </c>
      <c r="L172" s="29"/>
      <c r="M172" s="143"/>
      <c r="T172" s="53"/>
      <c r="AT172" s="17" t="s">
        <v>192</v>
      </c>
      <c r="AU172" s="17" t="s">
        <v>190</v>
      </c>
    </row>
    <row r="173" spans="2:65" s="1" customFormat="1">
      <c r="B173" s="29"/>
      <c r="D173" s="144" t="s">
        <v>194</v>
      </c>
      <c r="F173" s="145" t="s">
        <v>231</v>
      </c>
      <c r="L173" s="29"/>
      <c r="M173" s="143"/>
      <c r="T173" s="53"/>
      <c r="AT173" s="17" t="s">
        <v>194</v>
      </c>
      <c r="AU173" s="17" t="s">
        <v>190</v>
      </c>
    </row>
    <row r="174" spans="2:65" s="12" customFormat="1">
      <c r="B174" s="146"/>
      <c r="D174" s="141" t="s">
        <v>196</v>
      </c>
      <c r="E174" s="147" t="s">
        <v>1</v>
      </c>
      <c r="F174" s="148" t="s">
        <v>217</v>
      </c>
      <c r="H174" s="147" t="s">
        <v>1</v>
      </c>
      <c r="L174" s="146"/>
      <c r="M174" s="149"/>
      <c r="T174" s="150"/>
      <c r="AT174" s="147" t="s">
        <v>196</v>
      </c>
      <c r="AU174" s="147" t="s">
        <v>190</v>
      </c>
      <c r="AV174" s="12" t="s">
        <v>80</v>
      </c>
      <c r="AW174" s="12" t="s">
        <v>27</v>
      </c>
      <c r="AX174" s="12" t="s">
        <v>72</v>
      </c>
      <c r="AY174" s="147" t="s">
        <v>182</v>
      </c>
    </row>
    <row r="175" spans="2:65" s="13" customFormat="1">
      <c r="B175" s="151"/>
      <c r="D175" s="141" t="s">
        <v>196</v>
      </c>
      <c r="E175" s="152" t="s">
        <v>1</v>
      </c>
      <c r="F175" s="153" t="s">
        <v>232</v>
      </c>
      <c r="H175" s="154">
        <v>18.911000000000001</v>
      </c>
      <c r="L175" s="151"/>
      <c r="M175" s="155"/>
      <c r="T175" s="156"/>
      <c r="AT175" s="152" t="s">
        <v>196</v>
      </c>
      <c r="AU175" s="152" t="s">
        <v>190</v>
      </c>
      <c r="AV175" s="13" t="s">
        <v>190</v>
      </c>
      <c r="AW175" s="13" t="s">
        <v>27</v>
      </c>
      <c r="AX175" s="13" t="s">
        <v>80</v>
      </c>
      <c r="AY175" s="152" t="s">
        <v>182</v>
      </c>
    </row>
    <row r="176" spans="2:65" s="1" customFormat="1" ht="33" customHeight="1">
      <c r="B176" s="29"/>
      <c r="C176" s="129" t="s">
        <v>233</v>
      </c>
      <c r="D176" s="129" t="s">
        <v>184</v>
      </c>
      <c r="E176" s="130" t="s">
        <v>234</v>
      </c>
      <c r="F176" s="131" t="s">
        <v>235</v>
      </c>
      <c r="G176" s="132" t="s">
        <v>205</v>
      </c>
      <c r="H176" s="133">
        <v>13.118</v>
      </c>
      <c r="I176" s="134">
        <v>1220</v>
      </c>
      <c r="J176" s="134">
        <f>ROUND(I176*H176,2)</f>
        <v>16003.96</v>
      </c>
      <c r="K176" s="131" t="s">
        <v>188</v>
      </c>
      <c r="L176" s="29"/>
      <c r="M176" s="135" t="s">
        <v>1</v>
      </c>
      <c r="N176" s="136" t="s">
        <v>38</v>
      </c>
      <c r="O176" s="137">
        <v>1.4550000000000001</v>
      </c>
      <c r="P176" s="137">
        <f>O176*H176</f>
        <v>19.086690000000001</v>
      </c>
      <c r="Q176" s="137">
        <v>0</v>
      </c>
      <c r="R176" s="137">
        <f>Q176*H176</f>
        <v>0</v>
      </c>
      <c r="S176" s="137">
        <v>0</v>
      </c>
      <c r="T176" s="138">
        <f>S176*H176</f>
        <v>0</v>
      </c>
      <c r="AR176" s="139" t="s">
        <v>189</v>
      </c>
      <c r="AT176" s="139" t="s">
        <v>184</v>
      </c>
      <c r="AU176" s="139" t="s">
        <v>190</v>
      </c>
      <c r="AY176" s="17" t="s">
        <v>182</v>
      </c>
      <c r="BE176" s="140">
        <f>IF(N176="základní",J176,0)</f>
        <v>0</v>
      </c>
      <c r="BF176" s="140">
        <f>IF(N176="snížená",J176,0)</f>
        <v>16003.96</v>
      </c>
      <c r="BG176" s="140">
        <f>IF(N176="zákl. přenesená",J176,0)</f>
        <v>0</v>
      </c>
      <c r="BH176" s="140">
        <f>IF(N176="sníž. přenesená",J176,0)</f>
        <v>0</v>
      </c>
      <c r="BI176" s="140">
        <f>IF(N176="nulová",J176,0)</f>
        <v>0</v>
      </c>
      <c r="BJ176" s="17" t="s">
        <v>190</v>
      </c>
      <c r="BK176" s="140">
        <f>ROUND(I176*H176,2)</f>
        <v>16003.96</v>
      </c>
      <c r="BL176" s="17" t="s">
        <v>189</v>
      </c>
      <c r="BM176" s="139" t="s">
        <v>236</v>
      </c>
    </row>
    <row r="177" spans="2:65" s="1" customFormat="1" ht="29.25">
      <c r="B177" s="29"/>
      <c r="D177" s="141" t="s">
        <v>192</v>
      </c>
      <c r="F177" s="142" t="s">
        <v>237</v>
      </c>
      <c r="L177" s="29"/>
      <c r="M177" s="143"/>
      <c r="T177" s="53"/>
      <c r="AT177" s="17" t="s">
        <v>192</v>
      </c>
      <c r="AU177" s="17" t="s">
        <v>190</v>
      </c>
    </row>
    <row r="178" spans="2:65" s="1" customFormat="1">
      <c r="B178" s="29"/>
      <c r="D178" s="144" t="s">
        <v>194</v>
      </c>
      <c r="F178" s="145" t="s">
        <v>238</v>
      </c>
      <c r="L178" s="29"/>
      <c r="M178" s="143"/>
      <c r="T178" s="53"/>
      <c r="AT178" s="17" t="s">
        <v>194</v>
      </c>
      <c r="AU178" s="17" t="s">
        <v>190</v>
      </c>
    </row>
    <row r="179" spans="2:65" s="12" customFormat="1">
      <c r="B179" s="146"/>
      <c r="D179" s="141" t="s">
        <v>196</v>
      </c>
      <c r="E179" s="147" t="s">
        <v>1</v>
      </c>
      <c r="F179" s="148" t="s">
        <v>217</v>
      </c>
      <c r="H179" s="147" t="s">
        <v>1</v>
      </c>
      <c r="L179" s="146"/>
      <c r="M179" s="149"/>
      <c r="T179" s="150"/>
      <c r="AT179" s="147" t="s">
        <v>196</v>
      </c>
      <c r="AU179" s="147" t="s">
        <v>190</v>
      </c>
      <c r="AV179" s="12" t="s">
        <v>80</v>
      </c>
      <c r="AW179" s="12" t="s">
        <v>27</v>
      </c>
      <c r="AX179" s="12" t="s">
        <v>72</v>
      </c>
      <c r="AY179" s="147" t="s">
        <v>182</v>
      </c>
    </row>
    <row r="180" spans="2:65" s="13" customFormat="1">
      <c r="B180" s="151"/>
      <c r="D180" s="141" t="s">
        <v>196</v>
      </c>
      <c r="E180" s="152" t="s">
        <v>1</v>
      </c>
      <c r="F180" s="153" t="s">
        <v>239</v>
      </c>
      <c r="H180" s="154">
        <v>13.118</v>
      </c>
      <c r="L180" s="151"/>
      <c r="M180" s="155"/>
      <c r="T180" s="156"/>
      <c r="AT180" s="152" t="s">
        <v>196</v>
      </c>
      <c r="AU180" s="152" t="s">
        <v>190</v>
      </c>
      <c r="AV180" s="13" t="s">
        <v>190</v>
      </c>
      <c r="AW180" s="13" t="s">
        <v>27</v>
      </c>
      <c r="AX180" s="13" t="s">
        <v>80</v>
      </c>
      <c r="AY180" s="152" t="s">
        <v>182</v>
      </c>
    </row>
    <row r="181" spans="2:65" s="1" customFormat="1" ht="37.9" customHeight="1">
      <c r="B181" s="29"/>
      <c r="C181" s="129" t="s">
        <v>240</v>
      </c>
      <c r="D181" s="129" t="s">
        <v>184</v>
      </c>
      <c r="E181" s="130" t="s">
        <v>241</v>
      </c>
      <c r="F181" s="131" t="s">
        <v>242</v>
      </c>
      <c r="G181" s="132" t="s">
        <v>205</v>
      </c>
      <c r="H181" s="133">
        <v>105.379</v>
      </c>
      <c r="I181" s="134">
        <v>99.5</v>
      </c>
      <c r="J181" s="134">
        <f>ROUND(I181*H181,2)</f>
        <v>10485.209999999999</v>
      </c>
      <c r="K181" s="131" t="s">
        <v>188</v>
      </c>
      <c r="L181" s="29"/>
      <c r="M181" s="135" t="s">
        <v>1</v>
      </c>
      <c r="N181" s="136" t="s">
        <v>38</v>
      </c>
      <c r="O181" s="137">
        <v>4.5999999999999999E-2</v>
      </c>
      <c r="P181" s="137">
        <f>O181*H181</f>
        <v>4.8474339999999998</v>
      </c>
      <c r="Q181" s="137">
        <v>0</v>
      </c>
      <c r="R181" s="137">
        <f>Q181*H181</f>
        <v>0</v>
      </c>
      <c r="S181" s="137">
        <v>0</v>
      </c>
      <c r="T181" s="138">
        <f>S181*H181</f>
        <v>0</v>
      </c>
      <c r="AR181" s="139" t="s">
        <v>189</v>
      </c>
      <c r="AT181" s="139" t="s">
        <v>184</v>
      </c>
      <c r="AU181" s="139" t="s">
        <v>190</v>
      </c>
      <c r="AY181" s="17" t="s">
        <v>182</v>
      </c>
      <c r="BE181" s="140">
        <f>IF(N181="základní",J181,0)</f>
        <v>0</v>
      </c>
      <c r="BF181" s="140">
        <f>IF(N181="snížená",J181,0)</f>
        <v>10485.209999999999</v>
      </c>
      <c r="BG181" s="140">
        <f>IF(N181="zákl. přenesená",J181,0)</f>
        <v>0</v>
      </c>
      <c r="BH181" s="140">
        <f>IF(N181="sníž. přenesená",J181,0)</f>
        <v>0</v>
      </c>
      <c r="BI181" s="140">
        <f>IF(N181="nulová",J181,0)</f>
        <v>0</v>
      </c>
      <c r="BJ181" s="17" t="s">
        <v>190</v>
      </c>
      <c r="BK181" s="140">
        <f>ROUND(I181*H181,2)</f>
        <v>10485.209999999999</v>
      </c>
      <c r="BL181" s="17" t="s">
        <v>189</v>
      </c>
      <c r="BM181" s="139" t="s">
        <v>243</v>
      </c>
    </row>
    <row r="182" spans="2:65" s="1" customFormat="1" ht="39">
      <c r="B182" s="29"/>
      <c r="D182" s="141" t="s">
        <v>192</v>
      </c>
      <c r="F182" s="142" t="s">
        <v>244</v>
      </c>
      <c r="L182" s="29"/>
      <c r="M182" s="143"/>
      <c r="T182" s="53"/>
      <c r="AT182" s="17" t="s">
        <v>192</v>
      </c>
      <c r="AU182" s="17" t="s">
        <v>190</v>
      </c>
    </row>
    <row r="183" spans="2:65" s="1" customFormat="1">
      <c r="B183" s="29"/>
      <c r="D183" s="144" t="s">
        <v>194</v>
      </c>
      <c r="F183" s="145" t="s">
        <v>245</v>
      </c>
      <c r="L183" s="29"/>
      <c r="M183" s="143"/>
      <c r="T183" s="53"/>
      <c r="AT183" s="17" t="s">
        <v>194</v>
      </c>
      <c r="AU183" s="17" t="s">
        <v>190</v>
      </c>
    </row>
    <row r="184" spans="2:65" s="12" customFormat="1">
      <c r="B184" s="146"/>
      <c r="D184" s="141" t="s">
        <v>196</v>
      </c>
      <c r="E184" s="147" t="s">
        <v>1</v>
      </c>
      <c r="F184" s="148" t="s">
        <v>217</v>
      </c>
      <c r="H184" s="147" t="s">
        <v>1</v>
      </c>
      <c r="L184" s="146"/>
      <c r="M184" s="149"/>
      <c r="T184" s="150"/>
      <c r="AT184" s="147" t="s">
        <v>196</v>
      </c>
      <c r="AU184" s="147" t="s">
        <v>190</v>
      </c>
      <c r="AV184" s="12" t="s">
        <v>80</v>
      </c>
      <c r="AW184" s="12" t="s">
        <v>27</v>
      </c>
      <c r="AX184" s="12" t="s">
        <v>72</v>
      </c>
      <c r="AY184" s="147" t="s">
        <v>182</v>
      </c>
    </row>
    <row r="185" spans="2:65" s="12" customFormat="1">
      <c r="B185" s="146"/>
      <c r="D185" s="141" t="s">
        <v>196</v>
      </c>
      <c r="E185" s="147" t="s">
        <v>1</v>
      </c>
      <c r="F185" s="148" t="s">
        <v>246</v>
      </c>
      <c r="H185" s="147" t="s">
        <v>1</v>
      </c>
      <c r="L185" s="146"/>
      <c r="M185" s="149"/>
      <c r="T185" s="150"/>
      <c r="AT185" s="147" t="s">
        <v>196</v>
      </c>
      <c r="AU185" s="147" t="s">
        <v>190</v>
      </c>
      <c r="AV185" s="12" t="s">
        <v>80</v>
      </c>
      <c r="AW185" s="12" t="s">
        <v>27</v>
      </c>
      <c r="AX185" s="12" t="s">
        <v>72</v>
      </c>
      <c r="AY185" s="147" t="s">
        <v>182</v>
      </c>
    </row>
    <row r="186" spans="2:65" s="13" customFormat="1">
      <c r="B186" s="151"/>
      <c r="D186" s="141" t="s">
        <v>196</v>
      </c>
      <c r="E186" s="152" t="s">
        <v>1</v>
      </c>
      <c r="F186" s="153" t="s">
        <v>247</v>
      </c>
      <c r="H186" s="154">
        <v>105.379</v>
      </c>
      <c r="L186" s="151"/>
      <c r="M186" s="155"/>
      <c r="T186" s="156"/>
      <c r="AT186" s="152" t="s">
        <v>196</v>
      </c>
      <c r="AU186" s="152" t="s">
        <v>190</v>
      </c>
      <c r="AV186" s="13" t="s">
        <v>190</v>
      </c>
      <c r="AW186" s="13" t="s">
        <v>27</v>
      </c>
      <c r="AX186" s="13" t="s">
        <v>80</v>
      </c>
      <c r="AY186" s="152" t="s">
        <v>182</v>
      </c>
    </row>
    <row r="187" spans="2:65" s="1" customFormat="1" ht="24.2" customHeight="1">
      <c r="B187" s="29"/>
      <c r="C187" s="129" t="s">
        <v>248</v>
      </c>
      <c r="D187" s="129" t="s">
        <v>184</v>
      </c>
      <c r="E187" s="130" t="s">
        <v>249</v>
      </c>
      <c r="F187" s="131" t="s">
        <v>250</v>
      </c>
      <c r="G187" s="132" t="s">
        <v>205</v>
      </c>
      <c r="H187" s="133">
        <v>101.187</v>
      </c>
      <c r="I187" s="134">
        <v>73.8</v>
      </c>
      <c r="J187" s="134">
        <f>ROUND(I187*H187,2)</f>
        <v>7467.6</v>
      </c>
      <c r="K187" s="131" t="s">
        <v>188</v>
      </c>
      <c r="L187" s="29"/>
      <c r="M187" s="135" t="s">
        <v>1</v>
      </c>
      <c r="N187" s="136" t="s">
        <v>38</v>
      </c>
      <c r="O187" s="137">
        <v>9.6000000000000002E-2</v>
      </c>
      <c r="P187" s="137">
        <f>O187*H187</f>
        <v>9.7139520000000008</v>
      </c>
      <c r="Q187" s="137">
        <v>0</v>
      </c>
      <c r="R187" s="137">
        <f>Q187*H187</f>
        <v>0</v>
      </c>
      <c r="S187" s="137">
        <v>0</v>
      </c>
      <c r="T187" s="138">
        <f>S187*H187</f>
        <v>0</v>
      </c>
      <c r="AR187" s="139" t="s">
        <v>189</v>
      </c>
      <c r="AT187" s="139" t="s">
        <v>184</v>
      </c>
      <c r="AU187" s="139" t="s">
        <v>190</v>
      </c>
      <c r="AY187" s="17" t="s">
        <v>182</v>
      </c>
      <c r="BE187" s="140">
        <f>IF(N187="základní",J187,0)</f>
        <v>0</v>
      </c>
      <c r="BF187" s="140">
        <f>IF(N187="snížená",J187,0)</f>
        <v>7467.6</v>
      </c>
      <c r="BG187" s="140">
        <f>IF(N187="zákl. přenesená",J187,0)</f>
        <v>0</v>
      </c>
      <c r="BH187" s="140">
        <f>IF(N187="sníž. přenesená",J187,0)</f>
        <v>0</v>
      </c>
      <c r="BI187" s="140">
        <f>IF(N187="nulová",J187,0)</f>
        <v>0</v>
      </c>
      <c r="BJ187" s="17" t="s">
        <v>190</v>
      </c>
      <c r="BK187" s="140">
        <f>ROUND(I187*H187,2)</f>
        <v>7467.6</v>
      </c>
      <c r="BL187" s="17" t="s">
        <v>189</v>
      </c>
      <c r="BM187" s="139" t="s">
        <v>251</v>
      </c>
    </row>
    <row r="188" spans="2:65" s="1" customFormat="1" ht="29.25">
      <c r="B188" s="29"/>
      <c r="D188" s="141" t="s">
        <v>192</v>
      </c>
      <c r="F188" s="142" t="s">
        <v>252</v>
      </c>
      <c r="L188" s="29"/>
      <c r="M188" s="143"/>
      <c r="T188" s="53"/>
      <c r="AT188" s="17" t="s">
        <v>192</v>
      </c>
      <c r="AU188" s="17" t="s">
        <v>190</v>
      </c>
    </row>
    <row r="189" spans="2:65" s="1" customFormat="1">
      <c r="B189" s="29"/>
      <c r="D189" s="144" t="s">
        <v>194</v>
      </c>
      <c r="F189" s="145" t="s">
        <v>253</v>
      </c>
      <c r="L189" s="29"/>
      <c r="M189" s="143"/>
      <c r="T189" s="53"/>
      <c r="AT189" s="17" t="s">
        <v>194</v>
      </c>
      <c r="AU189" s="17" t="s">
        <v>190</v>
      </c>
    </row>
    <row r="190" spans="2:65" s="12" customFormat="1">
      <c r="B190" s="146"/>
      <c r="D190" s="141" t="s">
        <v>196</v>
      </c>
      <c r="E190" s="147" t="s">
        <v>1</v>
      </c>
      <c r="F190" s="148" t="s">
        <v>217</v>
      </c>
      <c r="H190" s="147" t="s">
        <v>1</v>
      </c>
      <c r="L190" s="146"/>
      <c r="M190" s="149"/>
      <c r="T190" s="150"/>
      <c r="AT190" s="147" t="s">
        <v>196</v>
      </c>
      <c r="AU190" s="147" t="s">
        <v>190</v>
      </c>
      <c r="AV190" s="12" t="s">
        <v>80</v>
      </c>
      <c r="AW190" s="12" t="s">
        <v>27</v>
      </c>
      <c r="AX190" s="12" t="s">
        <v>72</v>
      </c>
      <c r="AY190" s="147" t="s">
        <v>182</v>
      </c>
    </row>
    <row r="191" spans="2:65" s="12" customFormat="1">
      <c r="B191" s="146"/>
      <c r="D191" s="141" t="s">
        <v>196</v>
      </c>
      <c r="E191" s="147" t="s">
        <v>1</v>
      </c>
      <c r="F191" s="148" t="s">
        <v>246</v>
      </c>
      <c r="H191" s="147" t="s">
        <v>1</v>
      </c>
      <c r="L191" s="146"/>
      <c r="M191" s="149"/>
      <c r="T191" s="150"/>
      <c r="AT191" s="147" t="s">
        <v>196</v>
      </c>
      <c r="AU191" s="147" t="s">
        <v>190</v>
      </c>
      <c r="AV191" s="12" t="s">
        <v>80</v>
      </c>
      <c r="AW191" s="12" t="s">
        <v>27</v>
      </c>
      <c r="AX191" s="12" t="s">
        <v>72</v>
      </c>
      <c r="AY191" s="147" t="s">
        <v>182</v>
      </c>
    </row>
    <row r="192" spans="2:65" s="13" customFormat="1">
      <c r="B192" s="151"/>
      <c r="D192" s="141" t="s">
        <v>196</v>
      </c>
      <c r="E192" s="152" t="s">
        <v>1</v>
      </c>
      <c r="F192" s="153" t="s">
        <v>254</v>
      </c>
      <c r="H192" s="154">
        <v>101.187</v>
      </c>
      <c r="L192" s="151"/>
      <c r="M192" s="155"/>
      <c r="T192" s="156"/>
      <c r="AT192" s="152" t="s">
        <v>196</v>
      </c>
      <c r="AU192" s="152" t="s">
        <v>190</v>
      </c>
      <c r="AV192" s="13" t="s">
        <v>190</v>
      </c>
      <c r="AW192" s="13" t="s">
        <v>27</v>
      </c>
      <c r="AX192" s="13" t="s">
        <v>80</v>
      </c>
      <c r="AY192" s="152" t="s">
        <v>182</v>
      </c>
    </row>
    <row r="193" spans="2:65" s="1" customFormat="1" ht="24.2" customHeight="1">
      <c r="B193" s="29"/>
      <c r="C193" s="129" t="s">
        <v>255</v>
      </c>
      <c r="D193" s="129" t="s">
        <v>184</v>
      </c>
      <c r="E193" s="130" t="s">
        <v>256</v>
      </c>
      <c r="F193" s="131" t="s">
        <v>257</v>
      </c>
      <c r="G193" s="132" t="s">
        <v>205</v>
      </c>
      <c r="H193" s="133">
        <v>126.512</v>
      </c>
      <c r="I193" s="134">
        <v>157</v>
      </c>
      <c r="J193" s="134">
        <f>ROUND(I193*H193,2)</f>
        <v>19862.38</v>
      </c>
      <c r="K193" s="131" t="s">
        <v>188</v>
      </c>
      <c r="L193" s="29"/>
      <c r="M193" s="135" t="s">
        <v>1</v>
      </c>
      <c r="N193" s="136" t="s">
        <v>38</v>
      </c>
      <c r="O193" s="137">
        <v>0.14599999999999999</v>
      </c>
      <c r="P193" s="137">
        <f>O193*H193</f>
        <v>18.470751999999997</v>
      </c>
      <c r="Q193" s="137">
        <v>0</v>
      </c>
      <c r="R193" s="137">
        <f>Q193*H193</f>
        <v>0</v>
      </c>
      <c r="S193" s="137">
        <v>0</v>
      </c>
      <c r="T193" s="138">
        <f>S193*H193</f>
        <v>0</v>
      </c>
      <c r="AR193" s="139" t="s">
        <v>189</v>
      </c>
      <c r="AT193" s="139" t="s">
        <v>184</v>
      </c>
      <c r="AU193" s="139" t="s">
        <v>190</v>
      </c>
      <c r="AY193" s="17" t="s">
        <v>182</v>
      </c>
      <c r="BE193" s="140">
        <f>IF(N193="základní",J193,0)</f>
        <v>0</v>
      </c>
      <c r="BF193" s="140">
        <f>IF(N193="snížená",J193,0)</f>
        <v>19862.38</v>
      </c>
      <c r="BG193" s="140">
        <f>IF(N193="zákl. přenesená",J193,0)</f>
        <v>0</v>
      </c>
      <c r="BH193" s="140">
        <f>IF(N193="sníž. přenesená",J193,0)</f>
        <v>0</v>
      </c>
      <c r="BI193" s="140">
        <f>IF(N193="nulová",J193,0)</f>
        <v>0</v>
      </c>
      <c r="BJ193" s="17" t="s">
        <v>190</v>
      </c>
      <c r="BK193" s="140">
        <f>ROUND(I193*H193,2)</f>
        <v>19862.38</v>
      </c>
      <c r="BL193" s="17" t="s">
        <v>189</v>
      </c>
      <c r="BM193" s="139" t="s">
        <v>258</v>
      </c>
    </row>
    <row r="194" spans="2:65" s="1" customFormat="1" ht="29.25">
      <c r="B194" s="29"/>
      <c r="D194" s="141" t="s">
        <v>192</v>
      </c>
      <c r="F194" s="142" t="s">
        <v>259</v>
      </c>
      <c r="L194" s="29"/>
      <c r="M194" s="143"/>
      <c r="T194" s="53"/>
      <c r="AT194" s="17" t="s">
        <v>192</v>
      </c>
      <c r="AU194" s="17" t="s">
        <v>190</v>
      </c>
    </row>
    <row r="195" spans="2:65" s="1" customFormat="1">
      <c r="B195" s="29"/>
      <c r="D195" s="144" t="s">
        <v>194</v>
      </c>
      <c r="F195" s="145" t="s">
        <v>260</v>
      </c>
      <c r="L195" s="29"/>
      <c r="M195" s="143"/>
      <c r="T195" s="53"/>
      <c r="AT195" s="17" t="s">
        <v>194</v>
      </c>
      <c r="AU195" s="17" t="s">
        <v>190</v>
      </c>
    </row>
    <row r="196" spans="2:65" s="12" customFormat="1">
      <c r="B196" s="146"/>
      <c r="D196" s="141" t="s">
        <v>196</v>
      </c>
      <c r="E196" s="147" t="s">
        <v>1</v>
      </c>
      <c r="F196" s="148" t="s">
        <v>209</v>
      </c>
      <c r="H196" s="147" t="s">
        <v>1</v>
      </c>
      <c r="L196" s="146"/>
      <c r="M196" s="149"/>
      <c r="T196" s="150"/>
      <c r="AT196" s="147" t="s">
        <v>196</v>
      </c>
      <c r="AU196" s="147" t="s">
        <v>190</v>
      </c>
      <c r="AV196" s="12" t="s">
        <v>80</v>
      </c>
      <c r="AW196" s="12" t="s">
        <v>27</v>
      </c>
      <c r="AX196" s="12" t="s">
        <v>72</v>
      </c>
      <c r="AY196" s="147" t="s">
        <v>182</v>
      </c>
    </row>
    <row r="197" spans="2:65" s="13" customFormat="1">
      <c r="B197" s="151"/>
      <c r="D197" s="141" t="s">
        <v>196</v>
      </c>
      <c r="E197" s="152" t="s">
        <v>1</v>
      </c>
      <c r="F197" s="153" t="s">
        <v>261</v>
      </c>
      <c r="H197" s="154">
        <v>126.512</v>
      </c>
      <c r="L197" s="151"/>
      <c r="M197" s="155"/>
      <c r="T197" s="156"/>
      <c r="AT197" s="152" t="s">
        <v>196</v>
      </c>
      <c r="AU197" s="152" t="s">
        <v>190</v>
      </c>
      <c r="AV197" s="13" t="s">
        <v>190</v>
      </c>
      <c r="AW197" s="13" t="s">
        <v>27</v>
      </c>
      <c r="AX197" s="13" t="s">
        <v>80</v>
      </c>
      <c r="AY197" s="152" t="s">
        <v>182</v>
      </c>
    </row>
    <row r="198" spans="2:65" s="1" customFormat="1" ht="24.2" customHeight="1">
      <c r="B198" s="29"/>
      <c r="C198" s="129" t="s">
        <v>262</v>
      </c>
      <c r="D198" s="129" t="s">
        <v>184</v>
      </c>
      <c r="E198" s="130" t="s">
        <v>263</v>
      </c>
      <c r="F198" s="131" t="s">
        <v>264</v>
      </c>
      <c r="G198" s="132" t="s">
        <v>265</v>
      </c>
      <c r="H198" s="133">
        <v>207.43299999999999</v>
      </c>
      <c r="I198" s="134">
        <v>1990</v>
      </c>
      <c r="J198" s="134">
        <f>ROUND(I198*H198,2)</f>
        <v>412791.67</v>
      </c>
      <c r="K198" s="131" t="s">
        <v>188</v>
      </c>
      <c r="L198" s="29"/>
      <c r="M198" s="135" t="s">
        <v>1</v>
      </c>
      <c r="N198" s="136" t="s">
        <v>38</v>
      </c>
      <c r="O198" s="137">
        <v>0</v>
      </c>
      <c r="P198" s="137">
        <f>O198*H198</f>
        <v>0</v>
      </c>
      <c r="Q198" s="137">
        <v>0</v>
      </c>
      <c r="R198" s="137">
        <f>Q198*H198</f>
        <v>0</v>
      </c>
      <c r="S198" s="137">
        <v>0</v>
      </c>
      <c r="T198" s="138">
        <f>S198*H198</f>
        <v>0</v>
      </c>
      <c r="AR198" s="139" t="s">
        <v>189</v>
      </c>
      <c r="AT198" s="139" t="s">
        <v>184</v>
      </c>
      <c r="AU198" s="139" t="s">
        <v>190</v>
      </c>
      <c r="AY198" s="17" t="s">
        <v>182</v>
      </c>
      <c r="BE198" s="140">
        <f>IF(N198="základní",J198,0)</f>
        <v>0</v>
      </c>
      <c r="BF198" s="140">
        <f>IF(N198="snížená",J198,0)</f>
        <v>412791.67</v>
      </c>
      <c r="BG198" s="140">
        <f>IF(N198="zákl. přenesená",J198,0)</f>
        <v>0</v>
      </c>
      <c r="BH198" s="140">
        <f>IF(N198="sníž. přenesená",J198,0)</f>
        <v>0</v>
      </c>
      <c r="BI198" s="140">
        <f>IF(N198="nulová",J198,0)</f>
        <v>0</v>
      </c>
      <c r="BJ198" s="17" t="s">
        <v>190</v>
      </c>
      <c r="BK198" s="140">
        <f>ROUND(I198*H198,2)</f>
        <v>412791.67</v>
      </c>
      <c r="BL198" s="17" t="s">
        <v>189</v>
      </c>
      <c r="BM198" s="139" t="s">
        <v>266</v>
      </c>
    </row>
    <row r="199" spans="2:65" s="1" customFormat="1" ht="29.25">
      <c r="B199" s="29"/>
      <c r="D199" s="141" t="s">
        <v>192</v>
      </c>
      <c r="F199" s="142" t="s">
        <v>267</v>
      </c>
      <c r="L199" s="29"/>
      <c r="M199" s="143"/>
      <c r="T199" s="53"/>
      <c r="AT199" s="17" t="s">
        <v>192</v>
      </c>
      <c r="AU199" s="17" t="s">
        <v>190</v>
      </c>
    </row>
    <row r="200" spans="2:65" s="1" customFormat="1">
      <c r="B200" s="29"/>
      <c r="D200" s="144" t="s">
        <v>194</v>
      </c>
      <c r="F200" s="145" t="s">
        <v>268</v>
      </c>
      <c r="L200" s="29"/>
      <c r="M200" s="143"/>
      <c r="T200" s="53"/>
      <c r="AT200" s="17" t="s">
        <v>194</v>
      </c>
      <c r="AU200" s="17" t="s">
        <v>190</v>
      </c>
    </row>
    <row r="201" spans="2:65" s="12" customFormat="1">
      <c r="B201" s="146"/>
      <c r="D201" s="141" t="s">
        <v>196</v>
      </c>
      <c r="E201" s="147" t="s">
        <v>1</v>
      </c>
      <c r="F201" s="148" t="s">
        <v>269</v>
      </c>
      <c r="H201" s="147" t="s">
        <v>1</v>
      </c>
      <c r="L201" s="146"/>
      <c r="M201" s="149"/>
      <c r="T201" s="150"/>
      <c r="AT201" s="147" t="s">
        <v>196</v>
      </c>
      <c r="AU201" s="147" t="s">
        <v>190</v>
      </c>
      <c r="AV201" s="12" t="s">
        <v>80</v>
      </c>
      <c r="AW201" s="12" t="s">
        <v>27</v>
      </c>
      <c r="AX201" s="12" t="s">
        <v>72</v>
      </c>
      <c r="AY201" s="147" t="s">
        <v>182</v>
      </c>
    </row>
    <row r="202" spans="2:65" s="13" customFormat="1">
      <c r="B202" s="151"/>
      <c r="D202" s="141" t="s">
        <v>196</v>
      </c>
      <c r="E202" s="152" t="s">
        <v>1</v>
      </c>
      <c r="F202" s="153" t="s">
        <v>270</v>
      </c>
      <c r="H202" s="154">
        <v>207.43299999999999</v>
      </c>
      <c r="L202" s="151"/>
      <c r="M202" s="155"/>
      <c r="T202" s="156"/>
      <c r="AT202" s="152" t="s">
        <v>196</v>
      </c>
      <c r="AU202" s="152" t="s">
        <v>190</v>
      </c>
      <c r="AV202" s="13" t="s">
        <v>190</v>
      </c>
      <c r="AW202" s="13" t="s">
        <v>27</v>
      </c>
      <c r="AX202" s="13" t="s">
        <v>80</v>
      </c>
      <c r="AY202" s="152" t="s">
        <v>182</v>
      </c>
    </row>
    <row r="203" spans="2:65" s="1" customFormat="1" ht="24.2" customHeight="1">
      <c r="B203" s="29"/>
      <c r="C203" s="129" t="s">
        <v>271</v>
      </c>
      <c r="D203" s="129" t="s">
        <v>184</v>
      </c>
      <c r="E203" s="130" t="s">
        <v>272</v>
      </c>
      <c r="F203" s="131" t="s">
        <v>273</v>
      </c>
      <c r="G203" s="132" t="s">
        <v>205</v>
      </c>
      <c r="H203" s="133">
        <v>285.17500000000001</v>
      </c>
      <c r="I203" s="134">
        <v>157</v>
      </c>
      <c r="J203" s="134">
        <f>ROUND(I203*H203,2)</f>
        <v>44772.480000000003</v>
      </c>
      <c r="K203" s="131" t="s">
        <v>188</v>
      </c>
      <c r="L203" s="29"/>
      <c r="M203" s="135" t="s">
        <v>1</v>
      </c>
      <c r="N203" s="136" t="s">
        <v>38</v>
      </c>
      <c r="O203" s="137">
        <v>0.32800000000000001</v>
      </c>
      <c r="P203" s="137">
        <f>O203*H203</f>
        <v>93.537400000000005</v>
      </c>
      <c r="Q203" s="137">
        <v>0</v>
      </c>
      <c r="R203" s="137">
        <f>Q203*H203</f>
        <v>0</v>
      </c>
      <c r="S203" s="137">
        <v>0</v>
      </c>
      <c r="T203" s="138">
        <f>S203*H203</f>
        <v>0</v>
      </c>
      <c r="AR203" s="139" t="s">
        <v>189</v>
      </c>
      <c r="AT203" s="139" t="s">
        <v>184</v>
      </c>
      <c r="AU203" s="139" t="s">
        <v>190</v>
      </c>
      <c r="AY203" s="17" t="s">
        <v>182</v>
      </c>
      <c r="BE203" s="140">
        <f>IF(N203="základní",J203,0)</f>
        <v>0</v>
      </c>
      <c r="BF203" s="140">
        <f>IF(N203="snížená",J203,0)</f>
        <v>44772.480000000003</v>
      </c>
      <c r="BG203" s="140">
        <f>IF(N203="zákl. přenesená",J203,0)</f>
        <v>0</v>
      </c>
      <c r="BH203" s="140">
        <f>IF(N203="sníž. přenesená",J203,0)</f>
        <v>0</v>
      </c>
      <c r="BI203" s="140">
        <f>IF(N203="nulová",J203,0)</f>
        <v>0</v>
      </c>
      <c r="BJ203" s="17" t="s">
        <v>190</v>
      </c>
      <c r="BK203" s="140">
        <f>ROUND(I203*H203,2)</f>
        <v>44772.480000000003</v>
      </c>
      <c r="BL203" s="17" t="s">
        <v>189</v>
      </c>
      <c r="BM203" s="139" t="s">
        <v>274</v>
      </c>
    </row>
    <row r="204" spans="2:65" s="1" customFormat="1" ht="29.25">
      <c r="B204" s="29"/>
      <c r="D204" s="141" t="s">
        <v>192</v>
      </c>
      <c r="F204" s="142" t="s">
        <v>275</v>
      </c>
      <c r="L204" s="29"/>
      <c r="M204" s="143"/>
      <c r="T204" s="53"/>
      <c r="AT204" s="17" t="s">
        <v>192</v>
      </c>
      <c r="AU204" s="17" t="s">
        <v>190</v>
      </c>
    </row>
    <row r="205" spans="2:65" s="1" customFormat="1">
      <c r="B205" s="29"/>
      <c r="D205" s="144" t="s">
        <v>194</v>
      </c>
      <c r="F205" s="145" t="s">
        <v>276</v>
      </c>
      <c r="L205" s="29"/>
      <c r="M205" s="143"/>
      <c r="T205" s="53"/>
      <c r="AT205" s="17" t="s">
        <v>194</v>
      </c>
      <c r="AU205" s="17" t="s">
        <v>190</v>
      </c>
    </row>
    <row r="206" spans="2:65" s="12" customFormat="1">
      <c r="B206" s="146"/>
      <c r="D206" s="141" t="s">
        <v>196</v>
      </c>
      <c r="E206" s="147" t="s">
        <v>1</v>
      </c>
      <c r="F206" s="148" t="s">
        <v>217</v>
      </c>
      <c r="H206" s="147" t="s">
        <v>1</v>
      </c>
      <c r="L206" s="146"/>
      <c r="M206" s="149"/>
      <c r="T206" s="150"/>
      <c r="AT206" s="147" t="s">
        <v>196</v>
      </c>
      <c r="AU206" s="147" t="s">
        <v>190</v>
      </c>
      <c r="AV206" s="12" t="s">
        <v>80</v>
      </c>
      <c r="AW206" s="12" t="s">
        <v>27</v>
      </c>
      <c r="AX206" s="12" t="s">
        <v>72</v>
      </c>
      <c r="AY206" s="147" t="s">
        <v>182</v>
      </c>
    </row>
    <row r="207" spans="2:65" s="13" customFormat="1">
      <c r="B207" s="151"/>
      <c r="D207" s="141" t="s">
        <v>196</v>
      </c>
      <c r="E207" s="152" t="s">
        <v>1</v>
      </c>
      <c r="F207" s="153" t="s">
        <v>277</v>
      </c>
      <c r="H207" s="154">
        <v>285.17500000000001</v>
      </c>
      <c r="L207" s="151"/>
      <c r="M207" s="155"/>
      <c r="T207" s="156"/>
      <c r="AT207" s="152" t="s">
        <v>196</v>
      </c>
      <c r="AU207" s="152" t="s">
        <v>190</v>
      </c>
      <c r="AV207" s="13" t="s">
        <v>190</v>
      </c>
      <c r="AW207" s="13" t="s">
        <v>27</v>
      </c>
      <c r="AX207" s="13" t="s">
        <v>80</v>
      </c>
      <c r="AY207" s="152" t="s">
        <v>182</v>
      </c>
    </row>
    <row r="208" spans="2:65" s="1" customFormat="1" ht="33" customHeight="1">
      <c r="B208" s="29"/>
      <c r="C208" s="129" t="s">
        <v>278</v>
      </c>
      <c r="D208" s="129" t="s">
        <v>184</v>
      </c>
      <c r="E208" s="130" t="s">
        <v>279</v>
      </c>
      <c r="F208" s="131" t="s">
        <v>280</v>
      </c>
      <c r="G208" s="132" t="s">
        <v>187</v>
      </c>
      <c r="H208" s="133">
        <v>444.983</v>
      </c>
      <c r="I208" s="134">
        <v>60.4</v>
      </c>
      <c r="J208" s="134">
        <f>ROUND(I208*H208,2)</f>
        <v>26876.97</v>
      </c>
      <c r="K208" s="131" t="s">
        <v>188</v>
      </c>
      <c r="L208" s="29"/>
      <c r="M208" s="135" t="s">
        <v>1</v>
      </c>
      <c r="N208" s="136" t="s">
        <v>38</v>
      </c>
      <c r="O208" s="137">
        <v>4.3999999999999997E-2</v>
      </c>
      <c r="P208" s="137">
        <f>O208*H208</f>
        <v>19.579252</v>
      </c>
      <c r="Q208" s="137">
        <v>0</v>
      </c>
      <c r="R208" s="137">
        <f>Q208*H208</f>
        <v>0</v>
      </c>
      <c r="S208" s="137">
        <v>0</v>
      </c>
      <c r="T208" s="138">
        <f>S208*H208</f>
        <v>0</v>
      </c>
      <c r="AR208" s="139" t="s">
        <v>189</v>
      </c>
      <c r="AT208" s="139" t="s">
        <v>184</v>
      </c>
      <c r="AU208" s="139" t="s">
        <v>190</v>
      </c>
      <c r="AY208" s="17" t="s">
        <v>182</v>
      </c>
      <c r="BE208" s="140">
        <f>IF(N208="základní",J208,0)</f>
        <v>0</v>
      </c>
      <c r="BF208" s="140">
        <f>IF(N208="snížená",J208,0)</f>
        <v>26876.97</v>
      </c>
      <c r="BG208" s="140">
        <f>IF(N208="zákl. přenesená",J208,0)</f>
        <v>0</v>
      </c>
      <c r="BH208" s="140">
        <f>IF(N208="sníž. přenesená",J208,0)</f>
        <v>0</v>
      </c>
      <c r="BI208" s="140">
        <f>IF(N208="nulová",J208,0)</f>
        <v>0</v>
      </c>
      <c r="BJ208" s="17" t="s">
        <v>190</v>
      </c>
      <c r="BK208" s="140">
        <f>ROUND(I208*H208,2)</f>
        <v>26876.97</v>
      </c>
      <c r="BL208" s="17" t="s">
        <v>189</v>
      </c>
      <c r="BM208" s="139" t="s">
        <v>281</v>
      </c>
    </row>
    <row r="209" spans="2:65" s="1" customFormat="1" ht="29.25">
      <c r="B209" s="29"/>
      <c r="D209" s="141" t="s">
        <v>192</v>
      </c>
      <c r="F209" s="142" t="s">
        <v>282</v>
      </c>
      <c r="L209" s="29"/>
      <c r="M209" s="143"/>
      <c r="T209" s="53"/>
      <c r="AT209" s="17" t="s">
        <v>192</v>
      </c>
      <c r="AU209" s="17" t="s">
        <v>190</v>
      </c>
    </row>
    <row r="210" spans="2:65" s="1" customFormat="1">
      <c r="B210" s="29"/>
      <c r="D210" s="144" t="s">
        <v>194</v>
      </c>
      <c r="F210" s="145" t="s">
        <v>283</v>
      </c>
      <c r="L210" s="29"/>
      <c r="M210" s="143"/>
      <c r="T210" s="53"/>
      <c r="AT210" s="17" t="s">
        <v>194</v>
      </c>
      <c r="AU210" s="17" t="s">
        <v>190</v>
      </c>
    </row>
    <row r="211" spans="2:65" s="13" customFormat="1">
      <c r="B211" s="151"/>
      <c r="D211" s="141" t="s">
        <v>196</v>
      </c>
      <c r="E211" s="152" t="s">
        <v>1</v>
      </c>
      <c r="F211" s="153" t="s">
        <v>284</v>
      </c>
      <c r="H211" s="154">
        <v>444.983</v>
      </c>
      <c r="L211" s="151"/>
      <c r="M211" s="155"/>
      <c r="T211" s="156"/>
      <c r="AT211" s="152" t="s">
        <v>196</v>
      </c>
      <c r="AU211" s="152" t="s">
        <v>190</v>
      </c>
      <c r="AV211" s="13" t="s">
        <v>190</v>
      </c>
      <c r="AW211" s="13" t="s">
        <v>27</v>
      </c>
      <c r="AX211" s="13" t="s">
        <v>80</v>
      </c>
      <c r="AY211" s="152" t="s">
        <v>182</v>
      </c>
    </row>
    <row r="212" spans="2:65" s="1" customFormat="1" ht="24.2" customHeight="1">
      <c r="B212" s="29"/>
      <c r="C212" s="129" t="s">
        <v>285</v>
      </c>
      <c r="D212" s="129" t="s">
        <v>184</v>
      </c>
      <c r="E212" s="130" t="s">
        <v>286</v>
      </c>
      <c r="F212" s="131" t="s">
        <v>287</v>
      </c>
      <c r="G212" s="132" t="s">
        <v>187</v>
      </c>
      <c r="H212" s="133">
        <v>67.971000000000004</v>
      </c>
      <c r="I212" s="134">
        <v>289</v>
      </c>
      <c r="J212" s="134">
        <f>ROUND(I212*H212,2)</f>
        <v>19643.62</v>
      </c>
      <c r="K212" s="131" t="s">
        <v>188</v>
      </c>
      <c r="L212" s="29"/>
      <c r="M212" s="135" t="s">
        <v>1</v>
      </c>
      <c r="N212" s="136" t="s">
        <v>38</v>
      </c>
      <c r="O212" s="137">
        <v>0.85699999999999998</v>
      </c>
      <c r="P212" s="137">
        <f>O212*H212</f>
        <v>58.251147000000003</v>
      </c>
      <c r="Q212" s="137">
        <v>0</v>
      </c>
      <c r="R212" s="137">
        <f>Q212*H212</f>
        <v>0</v>
      </c>
      <c r="S212" s="137">
        <v>0</v>
      </c>
      <c r="T212" s="138">
        <f>S212*H212</f>
        <v>0</v>
      </c>
      <c r="AR212" s="139" t="s">
        <v>189</v>
      </c>
      <c r="AT212" s="139" t="s">
        <v>184</v>
      </c>
      <c r="AU212" s="139" t="s">
        <v>190</v>
      </c>
      <c r="AY212" s="17" t="s">
        <v>182</v>
      </c>
      <c r="BE212" s="140">
        <f>IF(N212="základní",J212,0)</f>
        <v>0</v>
      </c>
      <c r="BF212" s="140">
        <f>IF(N212="snížená",J212,0)</f>
        <v>19643.62</v>
      </c>
      <c r="BG212" s="140">
        <f>IF(N212="zákl. přenesená",J212,0)</f>
        <v>0</v>
      </c>
      <c r="BH212" s="140">
        <f>IF(N212="sníž. přenesená",J212,0)</f>
        <v>0</v>
      </c>
      <c r="BI212" s="140">
        <f>IF(N212="nulová",J212,0)</f>
        <v>0</v>
      </c>
      <c r="BJ212" s="17" t="s">
        <v>190</v>
      </c>
      <c r="BK212" s="140">
        <f>ROUND(I212*H212,2)</f>
        <v>19643.62</v>
      </c>
      <c r="BL212" s="17" t="s">
        <v>189</v>
      </c>
      <c r="BM212" s="139" t="s">
        <v>288</v>
      </c>
    </row>
    <row r="213" spans="2:65" s="1" customFormat="1" ht="19.5">
      <c r="B213" s="29"/>
      <c r="D213" s="141" t="s">
        <v>192</v>
      </c>
      <c r="F213" s="142" t="s">
        <v>289</v>
      </c>
      <c r="L213" s="29"/>
      <c r="M213" s="143"/>
      <c r="T213" s="53"/>
      <c r="AT213" s="17" t="s">
        <v>192</v>
      </c>
      <c r="AU213" s="17" t="s">
        <v>190</v>
      </c>
    </row>
    <row r="214" spans="2:65" s="1" customFormat="1">
      <c r="B214" s="29"/>
      <c r="D214" s="144" t="s">
        <v>194</v>
      </c>
      <c r="F214" s="145" t="s">
        <v>290</v>
      </c>
      <c r="L214" s="29"/>
      <c r="M214" s="143"/>
      <c r="T214" s="53"/>
      <c r="AT214" s="17" t="s">
        <v>194</v>
      </c>
      <c r="AU214" s="17" t="s">
        <v>190</v>
      </c>
    </row>
    <row r="215" spans="2:65" s="13" customFormat="1">
      <c r="B215" s="151"/>
      <c r="D215" s="141" t="s">
        <v>196</v>
      </c>
      <c r="E215" s="152" t="s">
        <v>1</v>
      </c>
      <c r="F215" s="153" t="s">
        <v>291</v>
      </c>
      <c r="H215" s="154">
        <v>67.971000000000004</v>
      </c>
      <c r="L215" s="151"/>
      <c r="M215" s="155"/>
      <c r="T215" s="156"/>
      <c r="AT215" s="152" t="s">
        <v>196</v>
      </c>
      <c r="AU215" s="152" t="s">
        <v>190</v>
      </c>
      <c r="AV215" s="13" t="s">
        <v>190</v>
      </c>
      <c r="AW215" s="13" t="s">
        <v>27</v>
      </c>
      <c r="AX215" s="13" t="s">
        <v>80</v>
      </c>
      <c r="AY215" s="152" t="s">
        <v>182</v>
      </c>
    </row>
    <row r="216" spans="2:65" s="11" customFormat="1" ht="22.9" customHeight="1">
      <c r="B216" s="118"/>
      <c r="D216" s="119" t="s">
        <v>71</v>
      </c>
      <c r="E216" s="127" t="s">
        <v>190</v>
      </c>
      <c r="F216" s="127" t="s">
        <v>292</v>
      </c>
      <c r="J216" s="128">
        <f>BK216</f>
        <v>891193.20999999985</v>
      </c>
      <c r="L216" s="118"/>
      <c r="M216" s="122"/>
      <c r="P216" s="123">
        <f>SUM(P217:P369)</f>
        <v>307.91917999999998</v>
      </c>
      <c r="R216" s="123">
        <f>SUM(R217:R369)</f>
        <v>432.26096921999999</v>
      </c>
      <c r="T216" s="124">
        <f>SUM(T217:T369)</f>
        <v>0</v>
      </c>
      <c r="AR216" s="119" t="s">
        <v>80</v>
      </c>
      <c r="AT216" s="125" t="s">
        <v>71</v>
      </c>
      <c r="AU216" s="125" t="s">
        <v>80</v>
      </c>
      <c r="AY216" s="119" t="s">
        <v>182</v>
      </c>
      <c r="BK216" s="126">
        <f>SUM(BK217:BK369)</f>
        <v>891193.20999999985</v>
      </c>
    </row>
    <row r="217" spans="2:65" s="1" customFormat="1" ht="37.9" customHeight="1">
      <c r="B217" s="29"/>
      <c r="C217" s="129" t="s">
        <v>293</v>
      </c>
      <c r="D217" s="129" t="s">
        <v>184</v>
      </c>
      <c r="E217" s="130" t="s">
        <v>294</v>
      </c>
      <c r="F217" s="131" t="s">
        <v>295</v>
      </c>
      <c r="G217" s="132" t="s">
        <v>296</v>
      </c>
      <c r="H217" s="133">
        <v>27.094999999999999</v>
      </c>
      <c r="I217" s="134">
        <v>134</v>
      </c>
      <c r="J217" s="134">
        <f>ROUND(I217*H217,2)</f>
        <v>3630.73</v>
      </c>
      <c r="K217" s="131" t="s">
        <v>188</v>
      </c>
      <c r="L217" s="29"/>
      <c r="M217" s="135" t="s">
        <v>1</v>
      </c>
      <c r="N217" s="136" t="s">
        <v>38</v>
      </c>
      <c r="O217" s="137">
        <v>0.14599999999999999</v>
      </c>
      <c r="P217" s="137">
        <f>O217*H217</f>
        <v>3.9558699999999996</v>
      </c>
      <c r="Q217" s="137">
        <v>5.0000000000000001E-4</v>
      </c>
      <c r="R217" s="137">
        <f>Q217*H217</f>
        <v>1.3547500000000001E-2</v>
      </c>
      <c r="S217" s="137">
        <v>0</v>
      </c>
      <c r="T217" s="138">
        <f>S217*H217</f>
        <v>0</v>
      </c>
      <c r="AR217" s="139" t="s">
        <v>189</v>
      </c>
      <c r="AT217" s="139" t="s">
        <v>184</v>
      </c>
      <c r="AU217" s="139" t="s">
        <v>190</v>
      </c>
      <c r="AY217" s="17" t="s">
        <v>182</v>
      </c>
      <c r="BE217" s="140">
        <f>IF(N217="základní",J217,0)</f>
        <v>0</v>
      </c>
      <c r="BF217" s="140">
        <f>IF(N217="snížená",J217,0)</f>
        <v>3630.73</v>
      </c>
      <c r="BG217" s="140">
        <f>IF(N217="zákl. přenesená",J217,0)</f>
        <v>0</v>
      </c>
      <c r="BH217" s="140">
        <f>IF(N217="sníž. přenesená",J217,0)</f>
        <v>0</v>
      </c>
      <c r="BI217" s="140">
        <f>IF(N217="nulová",J217,0)</f>
        <v>0</v>
      </c>
      <c r="BJ217" s="17" t="s">
        <v>190</v>
      </c>
      <c r="BK217" s="140">
        <f>ROUND(I217*H217,2)</f>
        <v>3630.73</v>
      </c>
      <c r="BL217" s="17" t="s">
        <v>189</v>
      </c>
      <c r="BM217" s="139" t="s">
        <v>297</v>
      </c>
    </row>
    <row r="218" spans="2:65" s="1" customFormat="1" ht="29.25">
      <c r="B218" s="29"/>
      <c r="D218" s="141" t="s">
        <v>192</v>
      </c>
      <c r="F218" s="142" t="s">
        <v>298</v>
      </c>
      <c r="L218" s="29"/>
      <c r="M218" s="143"/>
      <c r="T218" s="53"/>
      <c r="AT218" s="17" t="s">
        <v>192</v>
      </c>
      <c r="AU218" s="17" t="s">
        <v>190</v>
      </c>
    </row>
    <row r="219" spans="2:65" s="1" customFormat="1">
      <c r="B219" s="29"/>
      <c r="D219" s="144" t="s">
        <v>194</v>
      </c>
      <c r="F219" s="145" t="s">
        <v>299</v>
      </c>
      <c r="L219" s="29"/>
      <c r="M219" s="143"/>
      <c r="T219" s="53"/>
      <c r="AT219" s="17" t="s">
        <v>194</v>
      </c>
      <c r="AU219" s="17" t="s">
        <v>190</v>
      </c>
    </row>
    <row r="220" spans="2:65" s="12" customFormat="1">
      <c r="B220" s="146"/>
      <c r="D220" s="141" t="s">
        <v>196</v>
      </c>
      <c r="E220" s="147" t="s">
        <v>1</v>
      </c>
      <c r="F220" s="148" t="s">
        <v>300</v>
      </c>
      <c r="H220" s="147" t="s">
        <v>1</v>
      </c>
      <c r="L220" s="146"/>
      <c r="M220" s="149"/>
      <c r="T220" s="150"/>
      <c r="AT220" s="147" t="s">
        <v>196</v>
      </c>
      <c r="AU220" s="147" t="s">
        <v>190</v>
      </c>
      <c r="AV220" s="12" t="s">
        <v>80</v>
      </c>
      <c r="AW220" s="12" t="s">
        <v>27</v>
      </c>
      <c r="AX220" s="12" t="s">
        <v>72</v>
      </c>
      <c r="AY220" s="147" t="s">
        <v>182</v>
      </c>
    </row>
    <row r="221" spans="2:65" s="13" customFormat="1">
      <c r="B221" s="151"/>
      <c r="D221" s="141" t="s">
        <v>196</v>
      </c>
      <c r="E221" s="152" t="s">
        <v>1</v>
      </c>
      <c r="F221" s="153" t="s">
        <v>301</v>
      </c>
      <c r="H221" s="154">
        <v>27.094999999999999</v>
      </c>
      <c r="L221" s="151"/>
      <c r="M221" s="155"/>
      <c r="T221" s="156"/>
      <c r="AT221" s="152" t="s">
        <v>196</v>
      </c>
      <c r="AU221" s="152" t="s">
        <v>190</v>
      </c>
      <c r="AV221" s="13" t="s">
        <v>190</v>
      </c>
      <c r="AW221" s="13" t="s">
        <v>27</v>
      </c>
      <c r="AX221" s="13" t="s">
        <v>80</v>
      </c>
      <c r="AY221" s="152" t="s">
        <v>182</v>
      </c>
    </row>
    <row r="222" spans="2:65" s="1" customFormat="1" ht="37.9" customHeight="1">
      <c r="B222" s="29"/>
      <c r="C222" s="129" t="s">
        <v>302</v>
      </c>
      <c r="D222" s="129" t="s">
        <v>184</v>
      </c>
      <c r="E222" s="130" t="s">
        <v>303</v>
      </c>
      <c r="F222" s="131" t="s">
        <v>304</v>
      </c>
      <c r="G222" s="132" t="s">
        <v>296</v>
      </c>
      <c r="H222" s="133">
        <v>12.087</v>
      </c>
      <c r="I222" s="134">
        <v>478</v>
      </c>
      <c r="J222" s="134">
        <f>ROUND(I222*H222,2)</f>
        <v>5777.59</v>
      </c>
      <c r="K222" s="131" t="s">
        <v>188</v>
      </c>
      <c r="L222" s="29"/>
      <c r="M222" s="135" t="s">
        <v>1</v>
      </c>
      <c r="N222" s="136" t="s">
        <v>38</v>
      </c>
      <c r="O222" s="137">
        <v>0.38300000000000001</v>
      </c>
      <c r="P222" s="137">
        <f>O222*H222</f>
        <v>4.629321</v>
      </c>
      <c r="Q222" s="137">
        <v>2.2699999999999999E-3</v>
      </c>
      <c r="R222" s="137">
        <f>Q222*H222</f>
        <v>2.7437489999999998E-2</v>
      </c>
      <c r="S222" s="137">
        <v>0</v>
      </c>
      <c r="T222" s="138">
        <f>S222*H222</f>
        <v>0</v>
      </c>
      <c r="AR222" s="139" t="s">
        <v>189</v>
      </c>
      <c r="AT222" s="139" t="s">
        <v>184</v>
      </c>
      <c r="AU222" s="139" t="s">
        <v>190</v>
      </c>
      <c r="AY222" s="17" t="s">
        <v>182</v>
      </c>
      <c r="BE222" s="140">
        <f>IF(N222="základní",J222,0)</f>
        <v>0</v>
      </c>
      <c r="BF222" s="140">
        <f>IF(N222="snížená",J222,0)</f>
        <v>5777.59</v>
      </c>
      <c r="BG222" s="140">
        <f>IF(N222="zákl. přenesená",J222,0)</f>
        <v>0</v>
      </c>
      <c r="BH222" s="140">
        <f>IF(N222="sníž. přenesená",J222,0)</f>
        <v>0</v>
      </c>
      <c r="BI222" s="140">
        <f>IF(N222="nulová",J222,0)</f>
        <v>0</v>
      </c>
      <c r="BJ222" s="17" t="s">
        <v>190</v>
      </c>
      <c r="BK222" s="140">
        <f>ROUND(I222*H222,2)</f>
        <v>5777.59</v>
      </c>
      <c r="BL222" s="17" t="s">
        <v>189</v>
      </c>
      <c r="BM222" s="139" t="s">
        <v>305</v>
      </c>
    </row>
    <row r="223" spans="2:65" s="1" customFormat="1" ht="19.5">
      <c r="B223" s="29"/>
      <c r="D223" s="141" t="s">
        <v>192</v>
      </c>
      <c r="F223" s="142" t="s">
        <v>306</v>
      </c>
      <c r="L223" s="29"/>
      <c r="M223" s="143"/>
      <c r="T223" s="53"/>
      <c r="AT223" s="17" t="s">
        <v>192</v>
      </c>
      <c r="AU223" s="17" t="s">
        <v>190</v>
      </c>
    </row>
    <row r="224" spans="2:65" s="1" customFormat="1">
      <c r="B224" s="29"/>
      <c r="D224" s="144" t="s">
        <v>194</v>
      </c>
      <c r="F224" s="145" t="s">
        <v>307</v>
      </c>
      <c r="L224" s="29"/>
      <c r="M224" s="143"/>
      <c r="T224" s="53"/>
      <c r="AT224" s="17" t="s">
        <v>194</v>
      </c>
      <c r="AU224" s="17" t="s">
        <v>190</v>
      </c>
    </row>
    <row r="225" spans="2:65" s="12" customFormat="1">
      <c r="B225" s="146"/>
      <c r="D225" s="141" t="s">
        <v>196</v>
      </c>
      <c r="E225" s="147" t="s">
        <v>1</v>
      </c>
      <c r="F225" s="148" t="s">
        <v>300</v>
      </c>
      <c r="H225" s="147" t="s">
        <v>1</v>
      </c>
      <c r="L225" s="146"/>
      <c r="M225" s="149"/>
      <c r="T225" s="150"/>
      <c r="AT225" s="147" t="s">
        <v>196</v>
      </c>
      <c r="AU225" s="147" t="s">
        <v>190</v>
      </c>
      <c r="AV225" s="12" t="s">
        <v>80</v>
      </c>
      <c r="AW225" s="12" t="s">
        <v>27</v>
      </c>
      <c r="AX225" s="12" t="s">
        <v>72</v>
      </c>
      <c r="AY225" s="147" t="s">
        <v>182</v>
      </c>
    </row>
    <row r="226" spans="2:65" s="13" customFormat="1">
      <c r="B226" s="151"/>
      <c r="D226" s="141" t="s">
        <v>196</v>
      </c>
      <c r="E226" s="152" t="s">
        <v>1</v>
      </c>
      <c r="F226" s="153" t="s">
        <v>308</v>
      </c>
      <c r="H226" s="154">
        <v>12.087</v>
      </c>
      <c r="L226" s="151"/>
      <c r="M226" s="155"/>
      <c r="T226" s="156"/>
      <c r="AT226" s="152" t="s">
        <v>196</v>
      </c>
      <c r="AU226" s="152" t="s">
        <v>190</v>
      </c>
      <c r="AV226" s="13" t="s">
        <v>190</v>
      </c>
      <c r="AW226" s="13" t="s">
        <v>27</v>
      </c>
      <c r="AX226" s="13" t="s">
        <v>80</v>
      </c>
      <c r="AY226" s="152" t="s">
        <v>182</v>
      </c>
    </row>
    <row r="227" spans="2:65" s="1" customFormat="1" ht="24.2" customHeight="1">
      <c r="B227" s="29"/>
      <c r="C227" s="129" t="s">
        <v>309</v>
      </c>
      <c r="D227" s="129" t="s">
        <v>184</v>
      </c>
      <c r="E227" s="130" t="s">
        <v>310</v>
      </c>
      <c r="F227" s="131" t="s">
        <v>311</v>
      </c>
      <c r="G227" s="132" t="s">
        <v>296</v>
      </c>
      <c r="H227" s="133">
        <v>7.2190000000000003</v>
      </c>
      <c r="I227" s="134">
        <v>724</v>
      </c>
      <c r="J227" s="134">
        <f>ROUND(I227*H227,2)</f>
        <v>5226.5600000000004</v>
      </c>
      <c r="K227" s="131" t="s">
        <v>188</v>
      </c>
      <c r="L227" s="29"/>
      <c r="M227" s="135" t="s">
        <v>1</v>
      </c>
      <c r="N227" s="136" t="s">
        <v>38</v>
      </c>
      <c r="O227" s="137">
        <v>0.57399999999999995</v>
      </c>
      <c r="P227" s="137">
        <f>O227*H227</f>
        <v>4.1437059999999999</v>
      </c>
      <c r="Q227" s="137">
        <v>3.3999999999999998E-3</v>
      </c>
      <c r="R227" s="137">
        <f>Q227*H227</f>
        <v>2.45446E-2</v>
      </c>
      <c r="S227" s="137">
        <v>0</v>
      </c>
      <c r="T227" s="138">
        <f>S227*H227</f>
        <v>0</v>
      </c>
      <c r="AR227" s="139" t="s">
        <v>189</v>
      </c>
      <c r="AT227" s="139" t="s">
        <v>184</v>
      </c>
      <c r="AU227" s="139" t="s">
        <v>190</v>
      </c>
      <c r="AY227" s="17" t="s">
        <v>182</v>
      </c>
      <c r="BE227" s="140">
        <f>IF(N227="základní",J227,0)</f>
        <v>0</v>
      </c>
      <c r="BF227" s="140">
        <f>IF(N227="snížená",J227,0)</f>
        <v>5226.5600000000004</v>
      </c>
      <c r="BG227" s="140">
        <f>IF(N227="zákl. přenesená",J227,0)</f>
        <v>0</v>
      </c>
      <c r="BH227" s="140">
        <f>IF(N227="sníž. přenesená",J227,0)</f>
        <v>0</v>
      </c>
      <c r="BI227" s="140">
        <f>IF(N227="nulová",J227,0)</f>
        <v>0</v>
      </c>
      <c r="BJ227" s="17" t="s">
        <v>190</v>
      </c>
      <c r="BK227" s="140">
        <f>ROUND(I227*H227,2)</f>
        <v>5226.5600000000004</v>
      </c>
      <c r="BL227" s="17" t="s">
        <v>189</v>
      </c>
      <c r="BM227" s="139" t="s">
        <v>312</v>
      </c>
    </row>
    <row r="228" spans="2:65" s="1" customFormat="1" ht="19.5">
      <c r="B228" s="29"/>
      <c r="D228" s="141" t="s">
        <v>192</v>
      </c>
      <c r="F228" s="142" t="s">
        <v>313</v>
      </c>
      <c r="L228" s="29"/>
      <c r="M228" s="143"/>
      <c r="T228" s="53"/>
      <c r="AT228" s="17" t="s">
        <v>192</v>
      </c>
      <c r="AU228" s="17" t="s">
        <v>190</v>
      </c>
    </row>
    <row r="229" spans="2:65" s="1" customFormat="1">
      <c r="B229" s="29"/>
      <c r="D229" s="144" t="s">
        <v>194</v>
      </c>
      <c r="F229" s="145" t="s">
        <v>314</v>
      </c>
      <c r="L229" s="29"/>
      <c r="M229" s="143"/>
      <c r="T229" s="53"/>
      <c r="AT229" s="17" t="s">
        <v>194</v>
      </c>
      <c r="AU229" s="17" t="s">
        <v>190</v>
      </c>
    </row>
    <row r="230" spans="2:65" s="13" customFormat="1">
      <c r="B230" s="151"/>
      <c r="D230" s="141" t="s">
        <v>196</v>
      </c>
      <c r="E230" s="152" t="s">
        <v>1</v>
      </c>
      <c r="F230" s="153" t="s">
        <v>315</v>
      </c>
      <c r="H230" s="154">
        <v>7.2190000000000003</v>
      </c>
      <c r="L230" s="151"/>
      <c r="M230" s="155"/>
      <c r="T230" s="156"/>
      <c r="AT230" s="152" t="s">
        <v>196</v>
      </c>
      <c r="AU230" s="152" t="s">
        <v>190</v>
      </c>
      <c r="AV230" s="13" t="s">
        <v>190</v>
      </c>
      <c r="AW230" s="13" t="s">
        <v>27</v>
      </c>
      <c r="AX230" s="13" t="s">
        <v>80</v>
      </c>
      <c r="AY230" s="152" t="s">
        <v>182</v>
      </c>
    </row>
    <row r="231" spans="2:65" s="1" customFormat="1" ht="37.9" customHeight="1">
      <c r="B231" s="29"/>
      <c r="C231" s="129" t="s">
        <v>316</v>
      </c>
      <c r="D231" s="129" t="s">
        <v>184</v>
      </c>
      <c r="E231" s="130" t="s">
        <v>317</v>
      </c>
      <c r="F231" s="131" t="s">
        <v>318</v>
      </c>
      <c r="G231" s="132" t="s">
        <v>319</v>
      </c>
      <c r="H231" s="133">
        <v>12</v>
      </c>
      <c r="I231" s="134">
        <v>206</v>
      </c>
      <c r="J231" s="134">
        <f>ROUND(I231*H231,2)</f>
        <v>2472</v>
      </c>
      <c r="K231" s="131" t="s">
        <v>188</v>
      </c>
      <c r="L231" s="29"/>
      <c r="M231" s="135" t="s">
        <v>1</v>
      </c>
      <c r="N231" s="136" t="s">
        <v>38</v>
      </c>
      <c r="O231" s="137">
        <v>0.40699999999999997</v>
      </c>
      <c r="P231" s="137">
        <f>O231*H231</f>
        <v>4.8839999999999995</v>
      </c>
      <c r="Q231" s="137">
        <v>0</v>
      </c>
      <c r="R231" s="137">
        <f>Q231*H231</f>
        <v>0</v>
      </c>
      <c r="S231" s="137">
        <v>0</v>
      </c>
      <c r="T231" s="138">
        <f>S231*H231</f>
        <v>0</v>
      </c>
      <c r="AR231" s="139" t="s">
        <v>189</v>
      </c>
      <c r="AT231" s="139" t="s">
        <v>184</v>
      </c>
      <c r="AU231" s="139" t="s">
        <v>190</v>
      </c>
      <c r="AY231" s="17" t="s">
        <v>182</v>
      </c>
      <c r="BE231" s="140">
        <f>IF(N231="základní",J231,0)</f>
        <v>0</v>
      </c>
      <c r="BF231" s="140">
        <f>IF(N231="snížená",J231,0)</f>
        <v>2472</v>
      </c>
      <c r="BG231" s="140">
        <f>IF(N231="zákl. přenesená",J231,0)</f>
        <v>0</v>
      </c>
      <c r="BH231" s="140">
        <f>IF(N231="sníž. přenesená",J231,0)</f>
        <v>0</v>
      </c>
      <c r="BI231" s="140">
        <f>IF(N231="nulová",J231,0)</f>
        <v>0</v>
      </c>
      <c r="BJ231" s="17" t="s">
        <v>190</v>
      </c>
      <c r="BK231" s="140">
        <f>ROUND(I231*H231,2)</f>
        <v>2472</v>
      </c>
      <c r="BL231" s="17" t="s">
        <v>189</v>
      </c>
      <c r="BM231" s="139" t="s">
        <v>320</v>
      </c>
    </row>
    <row r="232" spans="2:65" s="1" customFormat="1" ht="39">
      <c r="B232" s="29"/>
      <c r="D232" s="141" t="s">
        <v>192</v>
      </c>
      <c r="F232" s="142" t="s">
        <v>321</v>
      </c>
      <c r="L232" s="29"/>
      <c r="M232" s="143"/>
      <c r="T232" s="53"/>
      <c r="AT232" s="17" t="s">
        <v>192</v>
      </c>
      <c r="AU232" s="17" t="s">
        <v>190</v>
      </c>
    </row>
    <row r="233" spans="2:65" s="1" customFormat="1">
      <c r="B233" s="29"/>
      <c r="D233" s="144" t="s">
        <v>194</v>
      </c>
      <c r="F233" s="145" t="s">
        <v>322</v>
      </c>
      <c r="L233" s="29"/>
      <c r="M233" s="143"/>
      <c r="T233" s="53"/>
      <c r="AT233" s="17" t="s">
        <v>194</v>
      </c>
      <c r="AU233" s="17" t="s">
        <v>190</v>
      </c>
    </row>
    <row r="234" spans="2:65" s="13" customFormat="1">
      <c r="B234" s="151"/>
      <c r="D234" s="141" t="s">
        <v>196</v>
      </c>
      <c r="E234" s="152" t="s">
        <v>1</v>
      </c>
      <c r="F234" s="153" t="s">
        <v>323</v>
      </c>
      <c r="H234" s="154">
        <v>12</v>
      </c>
      <c r="L234" s="151"/>
      <c r="M234" s="155"/>
      <c r="T234" s="156"/>
      <c r="AT234" s="152" t="s">
        <v>196</v>
      </c>
      <c r="AU234" s="152" t="s">
        <v>190</v>
      </c>
      <c r="AV234" s="13" t="s">
        <v>190</v>
      </c>
      <c r="AW234" s="13" t="s">
        <v>27</v>
      </c>
      <c r="AX234" s="13" t="s">
        <v>80</v>
      </c>
      <c r="AY234" s="152" t="s">
        <v>182</v>
      </c>
    </row>
    <row r="235" spans="2:65" s="1" customFormat="1" ht="24.2" customHeight="1">
      <c r="B235" s="29"/>
      <c r="C235" s="163" t="s">
        <v>324</v>
      </c>
      <c r="D235" s="163" t="s">
        <v>325</v>
      </c>
      <c r="E235" s="164" t="s">
        <v>326</v>
      </c>
      <c r="F235" s="165" t="s">
        <v>327</v>
      </c>
      <c r="G235" s="166" t="s">
        <v>319</v>
      </c>
      <c r="H235" s="167">
        <v>10</v>
      </c>
      <c r="I235" s="168">
        <v>329.27</v>
      </c>
      <c r="J235" s="168">
        <f>ROUND(I235*H235,2)</f>
        <v>3292.7</v>
      </c>
      <c r="K235" s="165" t="s">
        <v>1</v>
      </c>
      <c r="L235" s="169"/>
      <c r="M235" s="170" t="s">
        <v>1</v>
      </c>
      <c r="N235" s="171" t="s">
        <v>38</v>
      </c>
      <c r="O235" s="137">
        <v>0</v>
      </c>
      <c r="P235" s="137">
        <f>O235*H235</f>
        <v>0</v>
      </c>
      <c r="Q235" s="137">
        <v>1.1999999999999999E-3</v>
      </c>
      <c r="R235" s="137">
        <f>Q235*H235</f>
        <v>1.1999999999999999E-2</v>
      </c>
      <c r="S235" s="137">
        <v>0</v>
      </c>
      <c r="T235" s="138">
        <f>S235*H235</f>
        <v>0</v>
      </c>
      <c r="AR235" s="139" t="s">
        <v>202</v>
      </c>
      <c r="AT235" s="139" t="s">
        <v>325</v>
      </c>
      <c r="AU235" s="139" t="s">
        <v>190</v>
      </c>
      <c r="AY235" s="17" t="s">
        <v>182</v>
      </c>
      <c r="BE235" s="140">
        <f>IF(N235="základní",J235,0)</f>
        <v>0</v>
      </c>
      <c r="BF235" s="140">
        <f>IF(N235="snížená",J235,0)</f>
        <v>3292.7</v>
      </c>
      <c r="BG235" s="140">
        <f>IF(N235="zákl. přenesená",J235,0)</f>
        <v>0</v>
      </c>
      <c r="BH235" s="140">
        <f>IF(N235="sníž. přenesená",J235,0)</f>
        <v>0</v>
      </c>
      <c r="BI235" s="140">
        <f>IF(N235="nulová",J235,0)</f>
        <v>0</v>
      </c>
      <c r="BJ235" s="17" t="s">
        <v>190</v>
      </c>
      <c r="BK235" s="140">
        <f>ROUND(I235*H235,2)</f>
        <v>3292.7</v>
      </c>
      <c r="BL235" s="17" t="s">
        <v>189</v>
      </c>
      <c r="BM235" s="139" t="s">
        <v>328</v>
      </c>
    </row>
    <row r="236" spans="2:65" s="1" customFormat="1">
      <c r="B236" s="29"/>
      <c r="D236" s="141" t="s">
        <v>192</v>
      </c>
      <c r="F236" s="142" t="s">
        <v>327</v>
      </c>
      <c r="L236" s="29"/>
      <c r="M236" s="143"/>
      <c r="T236" s="53"/>
      <c r="AT236" s="17" t="s">
        <v>192</v>
      </c>
      <c r="AU236" s="17" t="s">
        <v>190</v>
      </c>
    </row>
    <row r="237" spans="2:65" s="13" customFormat="1">
      <c r="B237" s="151"/>
      <c r="D237" s="141" t="s">
        <v>196</v>
      </c>
      <c r="F237" s="153" t="s">
        <v>329</v>
      </c>
      <c r="H237" s="154">
        <v>10</v>
      </c>
      <c r="L237" s="151"/>
      <c r="M237" s="155"/>
      <c r="T237" s="156"/>
      <c r="AT237" s="152" t="s">
        <v>196</v>
      </c>
      <c r="AU237" s="152" t="s">
        <v>190</v>
      </c>
      <c r="AV237" s="13" t="s">
        <v>190</v>
      </c>
      <c r="AW237" s="13" t="s">
        <v>4</v>
      </c>
      <c r="AX237" s="13" t="s">
        <v>80</v>
      </c>
      <c r="AY237" s="152" t="s">
        <v>182</v>
      </c>
    </row>
    <row r="238" spans="2:65" s="1" customFormat="1" ht="24.2" customHeight="1">
      <c r="B238" s="29"/>
      <c r="C238" s="163" t="s">
        <v>330</v>
      </c>
      <c r="D238" s="163" t="s">
        <v>325</v>
      </c>
      <c r="E238" s="164" t="s">
        <v>331</v>
      </c>
      <c r="F238" s="165" t="s">
        <v>332</v>
      </c>
      <c r="G238" s="166" t="s">
        <v>319</v>
      </c>
      <c r="H238" s="167">
        <v>2</v>
      </c>
      <c r="I238" s="168">
        <v>172.57</v>
      </c>
      <c r="J238" s="168">
        <f>ROUND(I238*H238,2)</f>
        <v>345.14</v>
      </c>
      <c r="K238" s="165" t="s">
        <v>1</v>
      </c>
      <c r="L238" s="169"/>
      <c r="M238" s="170" t="s">
        <v>1</v>
      </c>
      <c r="N238" s="171" t="s">
        <v>38</v>
      </c>
      <c r="O238" s="137">
        <v>0</v>
      </c>
      <c r="P238" s="137">
        <f>O238*H238</f>
        <v>0</v>
      </c>
      <c r="Q238" s="137">
        <v>9.2000000000000003E-4</v>
      </c>
      <c r="R238" s="137">
        <f>Q238*H238</f>
        <v>1.8400000000000001E-3</v>
      </c>
      <c r="S238" s="137">
        <v>0</v>
      </c>
      <c r="T238" s="138">
        <f>S238*H238</f>
        <v>0</v>
      </c>
      <c r="AR238" s="139" t="s">
        <v>202</v>
      </c>
      <c r="AT238" s="139" t="s">
        <v>325</v>
      </c>
      <c r="AU238" s="139" t="s">
        <v>190</v>
      </c>
      <c r="AY238" s="17" t="s">
        <v>182</v>
      </c>
      <c r="BE238" s="140">
        <f>IF(N238="základní",J238,0)</f>
        <v>0</v>
      </c>
      <c r="BF238" s="140">
        <f>IF(N238="snížená",J238,0)</f>
        <v>345.14</v>
      </c>
      <c r="BG238" s="140">
        <f>IF(N238="zákl. přenesená",J238,0)</f>
        <v>0</v>
      </c>
      <c r="BH238" s="140">
        <f>IF(N238="sníž. přenesená",J238,0)</f>
        <v>0</v>
      </c>
      <c r="BI238" s="140">
        <f>IF(N238="nulová",J238,0)</f>
        <v>0</v>
      </c>
      <c r="BJ238" s="17" t="s">
        <v>190</v>
      </c>
      <c r="BK238" s="140">
        <f>ROUND(I238*H238,2)</f>
        <v>345.14</v>
      </c>
      <c r="BL238" s="17" t="s">
        <v>189</v>
      </c>
      <c r="BM238" s="139" t="s">
        <v>333</v>
      </c>
    </row>
    <row r="239" spans="2:65" s="1" customFormat="1">
      <c r="B239" s="29"/>
      <c r="D239" s="141" t="s">
        <v>192</v>
      </c>
      <c r="F239" s="142" t="s">
        <v>332</v>
      </c>
      <c r="L239" s="29"/>
      <c r="M239" s="143"/>
      <c r="T239" s="53"/>
      <c r="AT239" s="17" t="s">
        <v>192</v>
      </c>
      <c r="AU239" s="17" t="s">
        <v>190</v>
      </c>
    </row>
    <row r="240" spans="2:65" s="13" customFormat="1">
      <c r="B240" s="151"/>
      <c r="D240" s="141" t="s">
        <v>196</v>
      </c>
      <c r="F240" s="153" t="s">
        <v>334</v>
      </c>
      <c r="H240" s="154">
        <v>2</v>
      </c>
      <c r="L240" s="151"/>
      <c r="M240" s="155"/>
      <c r="T240" s="156"/>
      <c r="AT240" s="152" t="s">
        <v>196</v>
      </c>
      <c r="AU240" s="152" t="s">
        <v>190</v>
      </c>
      <c r="AV240" s="13" t="s">
        <v>190</v>
      </c>
      <c r="AW240" s="13" t="s">
        <v>4</v>
      </c>
      <c r="AX240" s="13" t="s">
        <v>80</v>
      </c>
      <c r="AY240" s="152" t="s">
        <v>182</v>
      </c>
    </row>
    <row r="241" spans="2:65" s="1" customFormat="1" ht="24.2" customHeight="1">
      <c r="B241" s="29"/>
      <c r="C241" s="129" t="s">
        <v>335</v>
      </c>
      <c r="D241" s="129" t="s">
        <v>184</v>
      </c>
      <c r="E241" s="130" t="s">
        <v>336</v>
      </c>
      <c r="F241" s="131" t="s">
        <v>337</v>
      </c>
      <c r="G241" s="132" t="s">
        <v>205</v>
      </c>
      <c r="H241" s="133">
        <v>45.594999999999999</v>
      </c>
      <c r="I241" s="134">
        <v>2390</v>
      </c>
      <c r="J241" s="134">
        <f>ROUND(I241*H241,2)</f>
        <v>108972.05</v>
      </c>
      <c r="K241" s="131" t="s">
        <v>188</v>
      </c>
      <c r="L241" s="29"/>
      <c r="M241" s="135" t="s">
        <v>1</v>
      </c>
      <c r="N241" s="136" t="s">
        <v>38</v>
      </c>
      <c r="O241" s="137">
        <v>1.0249999999999999</v>
      </c>
      <c r="P241" s="137">
        <f>O241*H241</f>
        <v>46.734874999999995</v>
      </c>
      <c r="Q241" s="137">
        <v>2.16</v>
      </c>
      <c r="R241" s="137">
        <f>Q241*H241</f>
        <v>98.485200000000006</v>
      </c>
      <c r="S241" s="137">
        <v>0</v>
      </c>
      <c r="T241" s="138">
        <f>S241*H241</f>
        <v>0</v>
      </c>
      <c r="AR241" s="139" t="s">
        <v>189</v>
      </c>
      <c r="AT241" s="139" t="s">
        <v>184</v>
      </c>
      <c r="AU241" s="139" t="s">
        <v>190</v>
      </c>
      <c r="AY241" s="17" t="s">
        <v>182</v>
      </c>
      <c r="BE241" s="140">
        <f>IF(N241="základní",J241,0)</f>
        <v>0</v>
      </c>
      <c r="BF241" s="140">
        <f>IF(N241="snížená",J241,0)</f>
        <v>108972.05</v>
      </c>
      <c r="BG241" s="140">
        <f>IF(N241="zákl. přenesená",J241,0)</f>
        <v>0</v>
      </c>
      <c r="BH241" s="140">
        <f>IF(N241="sníž. přenesená",J241,0)</f>
        <v>0</v>
      </c>
      <c r="BI241" s="140">
        <f>IF(N241="nulová",J241,0)</f>
        <v>0</v>
      </c>
      <c r="BJ241" s="17" t="s">
        <v>190</v>
      </c>
      <c r="BK241" s="140">
        <f>ROUND(I241*H241,2)</f>
        <v>108972.05</v>
      </c>
      <c r="BL241" s="17" t="s">
        <v>189</v>
      </c>
      <c r="BM241" s="139" t="s">
        <v>338</v>
      </c>
    </row>
    <row r="242" spans="2:65" s="1" customFormat="1" ht="19.5">
      <c r="B242" s="29"/>
      <c r="D242" s="141" t="s">
        <v>192</v>
      </c>
      <c r="F242" s="142" t="s">
        <v>339</v>
      </c>
      <c r="L242" s="29"/>
      <c r="M242" s="143"/>
      <c r="T242" s="53"/>
      <c r="AT242" s="17" t="s">
        <v>192</v>
      </c>
      <c r="AU242" s="17" t="s">
        <v>190</v>
      </c>
    </row>
    <row r="243" spans="2:65" s="1" customFormat="1">
      <c r="B243" s="29"/>
      <c r="D243" s="144" t="s">
        <v>194</v>
      </c>
      <c r="F243" s="145" t="s">
        <v>340</v>
      </c>
      <c r="L243" s="29"/>
      <c r="M243" s="143"/>
      <c r="T243" s="53"/>
      <c r="AT243" s="17" t="s">
        <v>194</v>
      </c>
      <c r="AU243" s="17" t="s">
        <v>190</v>
      </c>
    </row>
    <row r="244" spans="2:65" s="12" customFormat="1">
      <c r="B244" s="146"/>
      <c r="D244" s="141" t="s">
        <v>196</v>
      </c>
      <c r="E244" s="147" t="s">
        <v>1</v>
      </c>
      <c r="F244" s="148" t="s">
        <v>341</v>
      </c>
      <c r="H244" s="147" t="s">
        <v>1</v>
      </c>
      <c r="L244" s="146"/>
      <c r="M244" s="149"/>
      <c r="T244" s="150"/>
      <c r="AT244" s="147" t="s">
        <v>196</v>
      </c>
      <c r="AU244" s="147" t="s">
        <v>190</v>
      </c>
      <c r="AV244" s="12" t="s">
        <v>80</v>
      </c>
      <c r="AW244" s="12" t="s">
        <v>27</v>
      </c>
      <c r="AX244" s="12" t="s">
        <v>72</v>
      </c>
      <c r="AY244" s="147" t="s">
        <v>182</v>
      </c>
    </row>
    <row r="245" spans="2:65" s="12" customFormat="1">
      <c r="B245" s="146"/>
      <c r="D245" s="141" t="s">
        <v>196</v>
      </c>
      <c r="E245" s="147" t="s">
        <v>1</v>
      </c>
      <c r="F245" s="148" t="s">
        <v>342</v>
      </c>
      <c r="H245" s="147" t="s">
        <v>1</v>
      </c>
      <c r="L245" s="146"/>
      <c r="M245" s="149"/>
      <c r="T245" s="150"/>
      <c r="AT245" s="147" t="s">
        <v>196</v>
      </c>
      <c r="AU245" s="147" t="s">
        <v>190</v>
      </c>
      <c r="AV245" s="12" t="s">
        <v>80</v>
      </c>
      <c r="AW245" s="12" t="s">
        <v>27</v>
      </c>
      <c r="AX245" s="12" t="s">
        <v>72</v>
      </c>
      <c r="AY245" s="147" t="s">
        <v>182</v>
      </c>
    </row>
    <row r="246" spans="2:65" s="13" customFormat="1">
      <c r="B246" s="151"/>
      <c r="D246" s="141" t="s">
        <v>196</v>
      </c>
      <c r="E246" s="152" t="s">
        <v>1</v>
      </c>
      <c r="F246" s="153" t="s">
        <v>343</v>
      </c>
      <c r="H246" s="154">
        <v>45.438000000000002</v>
      </c>
      <c r="L246" s="151"/>
      <c r="M246" s="155"/>
      <c r="T246" s="156"/>
      <c r="AT246" s="152" t="s">
        <v>196</v>
      </c>
      <c r="AU246" s="152" t="s">
        <v>190</v>
      </c>
      <c r="AV246" s="13" t="s">
        <v>190</v>
      </c>
      <c r="AW246" s="13" t="s">
        <v>27</v>
      </c>
      <c r="AX246" s="13" t="s">
        <v>72</v>
      </c>
      <c r="AY246" s="152" t="s">
        <v>182</v>
      </c>
    </row>
    <row r="247" spans="2:65" s="13" customFormat="1">
      <c r="B247" s="151"/>
      <c r="D247" s="141" t="s">
        <v>196</v>
      </c>
      <c r="E247" s="152" t="s">
        <v>1</v>
      </c>
      <c r="F247" s="153" t="s">
        <v>344</v>
      </c>
      <c r="H247" s="154">
        <v>0.157</v>
      </c>
      <c r="L247" s="151"/>
      <c r="M247" s="155"/>
      <c r="T247" s="156"/>
      <c r="AT247" s="152" t="s">
        <v>196</v>
      </c>
      <c r="AU247" s="152" t="s">
        <v>190</v>
      </c>
      <c r="AV247" s="13" t="s">
        <v>190</v>
      </c>
      <c r="AW247" s="13" t="s">
        <v>27</v>
      </c>
      <c r="AX247" s="13" t="s">
        <v>72</v>
      </c>
      <c r="AY247" s="152" t="s">
        <v>182</v>
      </c>
    </row>
    <row r="248" spans="2:65" s="14" customFormat="1">
      <c r="B248" s="157"/>
      <c r="D248" s="141" t="s">
        <v>196</v>
      </c>
      <c r="E248" s="158" t="s">
        <v>1</v>
      </c>
      <c r="F248" s="159" t="s">
        <v>201</v>
      </c>
      <c r="H248" s="160">
        <v>45.594999999999999</v>
      </c>
      <c r="L248" s="157"/>
      <c r="M248" s="161"/>
      <c r="T248" s="162"/>
      <c r="AT248" s="158" t="s">
        <v>196</v>
      </c>
      <c r="AU248" s="158" t="s">
        <v>190</v>
      </c>
      <c r="AV248" s="14" t="s">
        <v>189</v>
      </c>
      <c r="AW248" s="14" t="s">
        <v>27</v>
      </c>
      <c r="AX248" s="14" t="s">
        <v>80</v>
      </c>
      <c r="AY248" s="158" t="s">
        <v>182</v>
      </c>
    </row>
    <row r="249" spans="2:65" s="1" customFormat="1" ht="24.2" customHeight="1">
      <c r="B249" s="29"/>
      <c r="C249" s="129" t="s">
        <v>345</v>
      </c>
      <c r="D249" s="129" t="s">
        <v>184</v>
      </c>
      <c r="E249" s="130" t="s">
        <v>346</v>
      </c>
      <c r="F249" s="131" t="s">
        <v>347</v>
      </c>
      <c r="G249" s="132" t="s">
        <v>205</v>
      </c>
      <c r="H249" s="133">
        <v>39.701999999999998</v>
      </c>
      <c r="I249" s="134">
        <v>4200</v>
      </c>
      <c r="J249" s="134">
        <f>ROUND(I249*H249,2)</f>
        <v>166748.4</v>
      </c>
      <c r="K249" s="131" t="s">
        <v>188</v>
      </c>
      <c r="L249" s="29"/>
      <c r="M249" s="135" t="s">
        <v>1</v>
      </c>
      <c r="N249" s="136" t="s">
        <v>38</v>
      </c>
      <c r="O249" s="137">
        <v>0.629</v>
      </c>
      <c r="P249" s="137">
        <f>O249*H249</f>
        <v>24.972557999999999</v>
      </c>
      <c r="Q249" s="137">
        <v>2.5018699999999998</v>
      </c>
      <c r="R249" s="137">
        <f>Q249*H249</f>
        <v>99.329242739999984</v>
      </c>
      <c r="S249" s="137">
        <v>0</v>
      </c>
      <c r="T249" s="138">
        <f>S249*H249</f>
        <v>0</v>
      </c>
      <c r="AR249" s="139" t="s">
        <v>189</v>
      </c>
      <c r="AT249" s="139" t="s">
        <v>184</v>
      </c>
      <c r="AU249" s="139" t="s">
        <v>190</v>
      </c>
      <c r="AY249" s="17" t="s">
        <v>182</v>
      </c>
      <c r="BE249" s="140">
        <f>IF(N249="základní",J249,0)</f>
        <v>0</v>
      </c>
      <c r="BF249" s="140">
        <f>IF(N249="snížená",J249,0)</f>
        <v>166748.4</v>
      </c>
      <c r="BG249" s="140">
        <f>IF(N249="zákl. přenesená",J249,0)</f>
        <v>0</v>
      </c>
      <c r="BH249" s="140">
        <f>IF(N249="sníž. přenesená",J249,0)</f>
        <v>0</v>
      </c>
      <c r="BI249" s="140">
        <f>IF(N249="nulová",J249,0)</f>
        <v>0</v>
      </c>
      <c r="BJ249" s="17" t="s">
        <v>190</v>
      </c>
      <c r="BK249" s="140">
        <f>ROUND(I249*H249,2)</f>
        <v>166748.4</v>
      </c>
      <c r="BL249" s="17" t="s">
        <v>189</v>
      </c>
      <c r="BM249" s="139" t="s">
        <v>348</v>
      </c>
    </row>
    <row r="250" spans="2:65" s="1" customFormat="1" ht="19.5">
      <c r="B250" s="29"/>
      <c r="D250" s="141" t="s">
        <v>192</v>
      </c>
      <c r="F250" s="142" t="s">
        <v>349</v>
      </c>
      <c r="L250" s="29"/>
      <c r="M250" s="143"/>
      <c r="T250" s="53"/>
      <c r="AT250" s="17" t="s">
        <v>192</v>
      </c>
      <c r="AU250" s="17" t="s">
        <v>190</v>
      </c>
    </row>
    <row r="251" spans="2:65" s="1" customFormat="1">
      <c r="B251" s="29"/>
      <c r="D251" s="144" t="s">
        <v>194</v>
      </c>
      <c r="F251" s="145" t="s">
        <v>350</v>
      </c>
      <c r="L251" s="29"/>
      <c r="M251" s="143"/>
      <c r="T251" s="53"/>
      <c r="AT251" s="17" t="s">
        <v>194</v>
      </c>
      <c r="AU251" s="17" t="s">
        <v>190</v>
      </c>
    </row>
    <row r="252" spans="2:65" s="12" customFormat="1">
      <c r="B252" s="146"/>
      <c r="D252" s="141" t="s">
        <v>196</v>
      </c>
      <c r="E252" s="147" t="s">
        <v>1</v>
      </c>
      <c r="F252" s="148" t="s">
        <v>351</v>
      </c>
      <c r="H252" s="147" t="s">
        <v>1</v>
      </c>
      <c r="L252" s="146"/>
      <c r="M252" s="149"/>
      <c r="T252" s="150"/>
      <c r="AT252" s="147" t="s">
        <v>196</v>
      </c>
      <c r="AU252" s="147" t="s">
        <v>190</v>
      </c>
      <c r="AV252" s="12" t="s">
        <v>80</v>
      </c>
      <c r="AW252" s="12" t="s">
        <v>27</v>
      </c>
      <c r="AX252" s="12" t="s">
        <v>72</v>
      </c>
      <c r="AY252" s="147" t="s">
        <v>182</v>
      </c>
    </row>
    <row r="253" spans="2:65" s="12" customFormat="1">
      <c r="B253" s="146"/>
      <c r="D253" s="141" t="s">
        <v>196</v>
      </c>
      <c r="E253" s="147" t="s">
        <v>1</v>
      </c>
      <c r="F253" s="148" t="s">
        <v>352</v>
      </c>
      <c r="H253" s="147" t="s">
        <v>1</v>
      </c>
      <c r="L253" s="146"/>
      <c r="M253" s="149"/>
      <c r="T253" s="150"/>
      <c r="AT253" s="147" t="s">
        <v>196</v>
      </c>
      <c r="AU253" s="147" t="s">
        <v>190</v>
      </c>
      <c r="AV253" s="12" t="s">
        <v>80</v>
      </c>
      <c r="AW253" s="12" t="s">
        <v>27</v>
      </c>
      <c r="AX253" s="12" t="s">
        <v>72</v>
      </c>
      <c r="AY253" s="147" t="s">
        <v>182</v>
      </c>
    </row>
    <row r="254" spans="2:65" s="12" customFormat="1">
      <c r="B254" s="146"/>
      <c r="D254" s="141" t="s">
        <v>196</v>
      </c>
      <c r="E254" s="147" t="s">
        <v>1</v>
      </c>
      <c r="F254" s="148" t="s">
        <v>353</v>
      </c>
      <c r="H254" s="147" t="s">
        <v>1</v>
      </c>
      <c r="L254" s="146"/>
      <c r="M254" s="149"/>
      <c r="T254" s="150"/>
      <c r="AT254" s="147" t="s">
        <v>196</v>
      </c>
      <c r="AU254" s="147" t="s">
        <v>190</v>
      </c>
      <c r="AV254" s="12" t="s">
        <v>80</v>
      </c>
      <c r="AW254" s="12" t="s">
        <v>27</v>
      </c>
      <c r="AX254" s="12" t="s">
        <v>72</v>
      </c>
      <c r="AY254" s="147" t="s">
        <v>182</v>
      </c>
    </row>
    <row r="255" spans="2:65" s="12" customFormat="1">
      <c r="B255" s="146"/>
      <c r="D255" s="141" t="s">
        <v>196</v>
      </c>
      <c r="E255" s="147" t="s">
        <v>1</v>
      </c>
      <c r="F255" s="148" t="s">
        <v>354</v>
      </c>
      <c r="H255" s="147" t="s">
        <v>1</v>
      </c>
      <c r="L255" s="146"/>
      <c r="M255" s="149"/>
      <c r="T255" s="150"/>
      <c r="AT255" s="147" t="s">
        <v>196</v>
      </c>
      <c r="AU255" s="147" t="s">
        <v>190</v>
      </c>
      <c r="AV255" s="12" t="s">
        <v>80</v>
      </c>
      <c r="AW255" s="12" t="s">
        <v>27</v>
      </c>
      <c r="AX255" s="12" t="s">
        <v>72</v>
      </c>
      <c r="AY255" s="147" t="s">
        <v>182</v>
      </c>
    </row>
    <row r="256" spans="2:65" s="12" customFormat="1">
      <c r="B256" s="146"/>
      <c r="D256" s="141" t="s">
        <v>196</v>
      </c>
      <c r="E256" s="147" t="s">
        <v>1</v>
      </c>
      <c r="F256" s="148" t="s">
        <v>355</v>
      </c>
      <c r="H256" s="147" t="s">
        <v>1</v>
      </c>
      <c r="L256" s="146"/>
      <c r="M256" s="149"/>
      <c r="T256" s="150"/>
      <c r="AT256" s="147" t="s">
        <v>196</v>
      </c>
      <c r="AU256" s="147" t="s">
        <v>190</v>
      </c>
      <c r="AV256" s="12" t="s">
        <v>80</v>
      </c>
      <c r="AW256" s="12" t="s">
        <v>27</v>
      </c>
      <c r="AX256" s="12" t="s">
        <v>72</v>
      </c>
      <c r="AY256" s="147" t="s">
        <v>182</v>
      </c>
    </row>
    <row r="257" spans="2:65" s="12" customFormat="1">
      <c r="B257" s="146"/>
      <c r="D257" s="141" t="s">
        <v>196</v>
      </c>
      <c r="E257" s="147" t="s">
        <v>1</v>
      </c>
      <c r="F257" s="148" t="s">
        <v>356</v>
      </c>
      <c r="H257" s="147" t="s">
        <v>1</v>
      </c>
      <c r="L257" s="146"/>
      <c r="M257" s="149"/>
      <c r="T257" s="150"/>
      <c r="AT257" s="147" t="s">
        <v>196</v>
      </c>
      <c r="AU257" s="147" t="s">
        <v>190</v>
      </c>
      <c r="AV257" s="12" t="s">
        <v>80</v>
      </c>
      <c r="AW257" s="12" t="s">
        <v>27</v>
      </c>
      <c r="AX257" s="12" t="s">
        <v>72</v>
      </c>
      <c r="AY257" s="147" t="s">
        <v>182</v>
      </c>
    </row>
    <row r="258" spans="2:65" s="1" customFormat="1" ht="16.5" customHeight="1">
      <c r="B258" s="29"/>
      <c r="C258" s="129" t="s">
        <v>357</v>
      </c>
      <c r="D258" s="129" t="s">
        <v>184</v>
      </c>
      <c r="E258" s="130" t="s">
        <v>358</v>
      </c>
      <c r="F258" s="131" t="s">
        <v>359</v>
      </c>
      <c r="G258" s="132" t="s">
        <v>265</v>
      </c>
      <c r="H258" s="133">
        <v>0.72199999999999998</v>
      </c>
      <c r="I258" s="134">
        <v>39000</v>
      </c>
      <c r="J258" s="134">
        <f>ROUND(I258*H258,2)</f>
        <v>28158</v>
      </c>
      <c r="K258" s="131" t="s">
        <v>188</v>
      </c>
      <c r="L258" s="29"/>
      <c r="M258" s="135" t="s">
        <v>1</v>
      </c>
      <c r="N258" s="136" t="s">
        <v>38</v>
      </c>
      <c r="O258" s="137">
        <v>15.231</v>
      </c>
      <c r="P258" s="137">
        <f>O258*H258</f>
        <v>10.996782</v>
      </c>
      <c r="Q258" s="137">
        <v>1.06277</v>
      </c>
      <c r="R258" s="137">
        <f>Q258*H258</f>
        <v>0.76731993999999992</v>
      </c>
      <c r="S258" s="137">
        <v>0</v>
      </c>
      <c r="T258" s="138">
        <f>S258*H258</f>
        <v>0</v>
      </c>
      <c r="AR258" s="139" t="s">
        <v>189</v>
      </c>
      <c r="AT258" s="139" t="s">
        <v>184</v>
      </c>
      <c r="AU258" s="139" t="s">
        <v>190</v>
      </c>
      <c r="AY258" s="17" t="s">
        <v>182</v>
      </c>
      <c r="BE258" s="140">
        <f>IF(N258="základní",J258,0)</f>
        <v>0</v>
      </c>
      <c r="BF258" s="140">
        <f>IF(N258="snížená",J258,0)</f>
        <v>28158</v>
      </c>
      <c r="BG258" s="140">
        <f>IF(N258="zákl. přenesená",J258,0)</f>
        <v>0</v>
      </c>
      <c r="BH258" s="140">
        <f>IF(N258="sníž. přenesená",J258,0)</f>
        <v>0</v>
      </c>
      <c r="BI258" s="140">
        <f>IF(N258="nulová",J258,0)</f>
        <v>0</v>
      </c>
      <c r="BJ258" s="17" t="s">
        <v>190</v>
      </c>
      <c r="BK258" s="140">
        <f>ROUND(I258*H258,2)</f>
        <v>28158</v>
      </c>
      <c r="BL258" s="17" t="s">
        <v>189</v>
      </c>
      <c r="BM258" s="139" t="s">
        <v>360</v>
      </c>
    </row>
    <row r="259" spans="2:65" s="1" customFormat="1">
      <c r="B259" s="29"/>
      <c r="D259" s="141" t="s">
        <v>192</v>
      </c>
      <c r="F259" s="142" t="s">
        <v>361</v>
      </c>
      <c r="L259" s="29"/>
      <c r="M259" s="143"/>
      <c r="T259" s="53"/>
      <c r="AT259" s="17" t="s">
        <v>192</v>
      </c>
      <c r="AU259" s="17" t="s">
        <v>190</v>
      </c>
    </row>
    <row r="260" spans="2:65" s="1" customFormat="1">
      <c r="B260" s="29"/>
      <c r="D260" s="144" t="s">
        <v>194</v>
      </c>
      <c r="F260" s="145" t="s">
        <v>362</v>
      </c>
      <c r="L260" s="29"/>
      <c r="M260" s="143"/>
      <c r="T260" s="53"/>
      <c r="AT260" s="17" t="s">
        <v>194</v>
      </c>
      <c r="AU260" s="17" t="s">
        <v>190</v>
      </c>
    </row>
    <row r="261" spans="2:65" s="12" customFormat="1">
      <c r="B261" s="146"/>
      <c r="D261" s="141" t="s">
        <v>196</v>
      </c>
      <c r="E261" s="147" t="s">
        <v>1</v>
      </c>
      <c r="F261" s="148" t="s">
        <v>341</v>
      </c>
      <c r="H261" s="147" t="s">
        <v>1</v>
      </c>
      <c r="L261" s="146"/>
      <c r="M261" s="149"/>
      <c r="T261" s="150"/>
      <c r="AT261" s="147" t="s">
        <v>196</v>
      </c>
      <c r="AU261" s="147" t="s">
        <v>190</v>
      </c>
      <c r="AV261" s="12" t="s">
        <v>80</v>
      </c>
      <c r="AW261" s="12" t="s">
        <v>27</v>
      </c>
      <c r="AX261" s="12" t="s">
        <v>72</v>
      </c>
      <c r="AY261" s="147" t="s">
        <v>182</v>
      </c>
    </row>
    <row r="262" spans="2:65" s="13" customFormat="1">
      <c r="B262" s="151"/>
      <c r="D262" s="141" t="s">
        <v>196</v>
      </c>
      <c r="E262" s="152" t="s">
        <v>1</v>
      </c>
      <c r="F262" s="153" t="s">
        <v>363</v>
      </c>
      <c r="H262" s="154">
        <v>0.46899999999999997</v>
      </c>
      <c r="L262" s="151"/>
      <c r="M262" s="155"/>
      <c r="T262" s="156"/>
      <c r="AT262" s="152" t="s">
        <v>196</v>
      </c>
      <c r="AU262" s="152" t="s">
        <v>190</v>
      </c>
      <c r="AV262" s="13" t="s">
        <v>190</v>
      </c>
      <c r="AW262" s="13" t="s">
        <v>27</v>
      </c>
      <c r="AX262" s="13" t="s">
        <v>72</v>
      </c>
      <c r="AY262" s="152" t="s">
        <v>182</v>
      </c>
    </row>
    <row r="263" spans="2:65" s="12" customFormat="1">
      <c r="B263" s="146"/>
      <c r="D263" s="141" t="s">
        <v>196</v>
      </c>
      <c r="E263" s="147" t="s">
        <v>1</v>
      </c>
      <c r="F263" s="148" t="s">
        <v>364</v>
      </c>
      <c r="H263" s="147" t="s">
        <v>1</v>
      </c>
      <c r="L263" s="146"/>
      <c r="M263" s="149"/>
      <c r="T263" s="150"/>
      <c r="AT263" s="147" t="s">
        <v>196</v>
      </c>
      <c r="AU263" s="147" t="s">
        <v>190</v>
      </c>
      <c r="AV263" s="12" t="s">
        <v>80</v>
      </c>
      <c r="AW263" s="12" t="s">
        <v>27</v>
      </c>
      <c r="AX263" s="12" t="s">
        <v>72</v>
      </c>
      <c r="AY263" s="147" t="s">
        <v>182</v>
      </c>
    </row>
    <row r="264" spans="2:65" s="13" customFormat="1">
      <c r="B264" s="151"/>
      <c r="D264" s="141" t="s">
        <v>196</v>
      </c>
      <c r="E264" s="152" t="s">
        <v>1</v>
      </c>
      <c r="F264" s="153" t="s">
        <v>365</v>
      </c>
      <c r="H264" s="154">
        <v>0.253</v>
      </c>
      <c r="L264" s="151"/>
      <c r="M264" s="155"/>
      <c r="T264" s="156"/>
      <c r="AT264" s="152" t="s">
        <v>196</v>
      </c>
      <c r="AU264" s="152" t="s">
        <v>190</v>
      </c>
      <c r="AV264" s="13" t="s">
        <v>190</v>
      </c>
      <c r="AW264" s="13" t="s">
        <v>27</v>
      </c>
      <c r="AX264" s="13" t="s">
        <v>72</v>
      </c>
      <c r="AY264" s="152" t="s">
        <v>182</v>
      </c>
    </row>
    <row r="265" spans="2:65" s="14" customFormat="1">
      <c r="B265" s="157"/>
      <c r="D265" s="141" t="s">
        <v>196</v>
      </c>
      <c r="E265" s="158" t="s">
        <v>1</v>
      </c>
      <c r="F265" s="159" t="s">
        <v>201</v>
      </c>
      <c r="H265" s="160">
        <v>0.72199999999999998</v>
      </c>
      <c r="L265" s="157"/>
      <c r="M265" s="161"/>
      <c r="T265" s="162"/>
      <c r="AT265" s="158" t="s">
        <v>196</v>
      </c>
      <c r="AU265" s="158" t="s">
        <v>190</v>
      </c>
      <c r="AV265" s="14" t="s">
        <v>189</v>
      </c>
      <c r="AW265" s="14" t="s">
        <v>27</v>
      </c>
      <c r="AX265" s="14" t="s">
        <v>80</v>
      </c>
      <c r="AY265" s="158" t="s">
        <v>182</v>
      </c>
    </row>
    <row r="266" spans="2:65" s="1" customFormat="1" ht="16.5" customHeight="1">
      <c r="B266" s="29"/>
      <c r="C266" s="129" t="s">
        <v>366</v>
      </c>
      <c r="D266" s="129" t="s">
        <v>184</v>
      </c>
      <c r="E266" s="130" t="s">
        <v>367</v>
      </c>
      <c r="F266" s="131" t="s">
        <v>368</v>
      </c>
      <c r="G266" s="132" t="s">
        <v>205</v>
      </c>
      <c r="H266" s="133">
        <v>47.926000000000002</v>
      </c>
      <c r="I266" s="134">
        <v>4170</v>
      </c>
      <c r="J266" s="134">
        <f>ROUND(I266*H266,2)</f>
        <v>199851.42</v>
      </c>
      <c r="K266" s="131" t="s">
        <v>188</v>
      </c>
      <c r="L266" s="29"/>
      <c r="M266" s="135" t="s">
        <v>1</v>
      </c>
      <c r="N266" s="136" t="s">
        <v>38</v>
      </c>
      <c r="O266" s="137">
        <v>0.58399999999999996</v>
      </c>
      <c r="P266" s="137">
        <f>O266*H266</f>
        <v>27.988783999999999</v>
      </c>
      <c r="Q266" s="137">
        <v>2.5018699999999998</v>
      </c>
      <c r="R266" s="137">
        <f>Q266*H266</f>
        <v>119.90462162</v>
      </c>
      <c r="S266" s="137">
        <v>0</v>
      </c>
      <c r="T266" s="138">
        <f>S266*H266</f>
        <v>0</v>
      </c>
      <c r="AR266" s="139" t="s">
        <v>189</v>
      </c>
      <c r="AT266" s="139" t="s">
        <v>184</v>
      </c>
      <c r="AU266" s="139" t="s">
        <v>190</v>
      </c>
      <c r="AY266" s="17" t="s">
        <v>182</v>
      </c>
      <c r="BE266" s="140">
        <f>IF(N266="základní",J266,0)</f>
        <v>0</v>
      </c>
      <c r="BF266" s="140">
        <f>IF(N266="snížená",J266,0)</f>
        <v>199851.42</v>
      </c>
      <c r="BG266" s="140">
        <f>IF(N266="zákl. přenesená",J266,0)</f>
        <v>0</v>
      </c>
      <c r="BH266" s="140">
        <f>IF(N266="sníž. přenesená",J266,0)</f>
        <v>0</v>
      </c>
      <c r="BI266" s="140">
        <f>IF(N266="nulová",J266,0)</f>
        <v>0</v>
      </c>
      <c r="BJ266" s="17" t="s">
        <v>190</v>
      </c>
      <c r="BK266" s="140">
        <f>ROUND(I266*H266,2)</f>
        <v>199851.42</v>
      </c>
      <c r="BL266" s="17" t="s">
        <v>189</v>
      </c>
      <c r="BM266" s="139" t="s">
        <v>369</v>
      </c>
    </row>
    <row r="267" spans="2:65" s="1" customFormat="1" ht="19.5">
      <c r="B267" s="29"/>
      <c r="D267" s="141" t="s">
        <v>192</v>
      </c>
      <c r="F267" s="142" t="s">
        <v>370</v>
      </c>
      <c r="L267" s="29"/>
      <c r="M267" s="143"/>
      <c r="T267" s="53"/>
      <c r="AT267" s="17" t="s">
        <v>192</v>
      </c>
      <c r="AU267" s="17" t="s">
        <v>190</v>
      </c>
    </row>
    <row r="268" spans="2:65" s="1" customFormat="1">
      <c r="B268" s="29"/>
      <c r="D268" s="144" t="s">
        <v>194</v>
      </c>
      <c r="F268" s="145" t="s">
        <v>371</v>
      </c>
      <c r="L268" s="29"/>
      <c r="M268" s="143"/>
      <c r="T268" s="53"/>
      <c r="AT268" s="17" t="s">
        <v>194</v>
      </c>
      <c r="AU268" s="17" t="s">
        <v>190</v>
      </c>
    </row>
    <row r="269" spans="2:65" s="12" customFormat="1">
      <c r="B269" s="146"/>
      <c r="D269" s="141" t="s">
        <v>196</v>
      </c>
      <c r="E269" s="147" t="s">
        <v>1</v>
      </c>
      <c r="F269" s="148" t="s">
        <v>372</v>
      </c>
      <c r="H269" s="147" t="s">
        <v>1</v>
      </c>
      <c r="L269" s="146"/>
      <c r="M269" s="149"/>
      <c r="T269" s="150"/>
      <c r="AT269" s="147" t="s">
        <v>196</v>
      </c>
      <c r="AU269" s="147" t="s">
        <v>190</v>
      </c>
      <c r="AV269" s="12" t="s">
        <v>80</v>
      </c>
      <c r="AW269" s="12" t="s">
        <v>27</v>
      </c>
      <c r="AX269" s="12" t="s">
        <v>72</v>
      </c>
      <c r="AY269" s="147" t="s">
        <v>182</v>
      </c>
    </row>
    <row r="270" spans="2:65" s="12" customFormat="1">
      <c r="B270" s="146"/>
      <c r="D270" s="141" t="s">
        <v>196</v>
      </c>
      <c r="E270" s="147" t="s">
        <v>1</v>
      </c>
      <c r="F270" s="148" t="s">
        <v>373</v>
      </c>
      <c r="H270" s="147" t="s">
        <v>1</v>
      </c>
      <c r="L270" s="146"/>
      <c r="M270" s="149"/>
      <c r="T270" s="150"/>
      <c r="AT270" s="147" t="s">
        <v>196</v>
      </c>
      <c r="AU270" s="147" t="s">
        <v>190</v>
      </c>
      <c r="AV270" s="12" t="s">
        <v>80</v>
      </c>
      <c r="AW270" s="12" t="s">
        <v>27</v>
      </c>
      <c r="AX270" s="12" t="s">
        <v>72</v>
      </c>
      <c r="AY270" s="147" t="s">
        <v>182</v>
      </c>
    </row>
    <row r="271" spans="2:65" s="13" customFormat="1">
      <c r="B271" s="151"/>
      <c r="D271" s="141" t="s">
        <v>196</v>
      </c>
      <c r="E271" s="152" t="s">
        <v>1</v>
      </c>
      <c r="F271" s="153" t="s">
        <v>374</v>
      </c>
      <c r="H271" s="154">
        <v>10.395</v>
      </c>
      <c r="L271" s="151"/>
      <c r="M271" s="155"/>
      <c r="T271" s="156"/>
      <c r="AT271" s="152" t="s">
        <v>196</v>
      </c>
      <c r="AU271" s="152" t="s">
        <v>190</v>
      </c>
      <c r="AV271" s="13" t="s">
        <v>190</v>
      </c>
      <c r="AW271" s="13" t="s">
        <v>27</v>
      </c>
      <c r="AX271" s="13" t="s">
        <v>72</v>
      </c>
      <c r="AY271" s="152" t="s">
        <v>182</v>
      </c>
    </row>
    <row r="272" spans="2:65" s="13" customFormat="1">
      <c r="B272" s="151"/>
      <c r="D272" s="141" t="s">
        <v>196</v>
      </c>
      <c r="E272" s="152" t="s">
        <v>1</v>
      </c>
      <c r="F272" s="153" t="s">
        <v>375</v>
      </c>
      <c r="H272" s="154">
        <v>3.0579999999999998</v>
      </c>
      <c r="L272" s="151"/>
      <c r="M272" s="155"/>
      <c r="T272" s="156"/>
      <c r="AT272" s="152" t="s">
        <v>196</v>
      </c>
      <c r="AU272" s="152" t="s">
        <v>190</v>
      </c>
      <c r="AV272" s="13" t="s">
        <v>190</v>
      </c>
      <c r="AW272" s="13" t="s">
        <v>27</v>
      </c>
      <c r="AX272" s="13" t="s">
        <v>72</v>
      </c>
      <c r="AY272" s="152" t="s">
        <v>182</v>
      </c>
    </row>
    <row r="273" spans="2:51" s="13" customFormat="1">
      <c r="B273" s="151"/>
      <c r="D273" s="141" t="s">
        <v>196</v>
      </c>
      <c r="E273" s="152" t="s">
        <v>1</v>
      </c>
      <c r="F273" s="153" t="s">
        <v>376</v>
      </c>
      <c r="H273" s="154">
        <v>1.9950000000000001</v>
      </c>
      <c r="L273" s="151"/>
      <c r="M273" s="155"/>
      <c r="T273" s="156"/>
      <c r="AT273" s="152" t="s">
        <v>196</v>
      </c>
      <c r="AU273" s="152" t="s">
        <v>190</v>
      </c>
      <c r="AV273" s="13" t="s">
        <v>190</v>
      </c>
      <c r="AW273" s="13" t="s">
        <v>27</v>
      </c>
      <c r="AX273" s="13" t="s">
        <v>72</v>
      </c>
      <c r="AY273" s="152" t="s">
        <v>182</v>
      </c>
    </row>
    <row r="274" spans="2:51" s="13" customFormat="1">
      <c r="B274" s="151"/>
      <c r="D274" s="141" t="s">
        <v>196</v>
      </c>
      <c r="E274" s="152" t="s">
        <v>1</v>
      </c>
      <c r="F274" s="153" t="s">
        <v>377</v>
      </c>
      <c r="H274" s="154">
        <v>0.78800000000000003</v>
      </c>
      <c r="L274" s="151"/>
      <c r="M274" s="155"/>
      <c r="T274" s="156"/>
      <c r="AT274" s="152" t="s">
        <v>196</v>
      </c>
      <c r="AU274" s="152" t="s">
        <v>190</v>
      </c>
      <c r="AV274" s="13" t="s">
        <v>190</v>
      </c>
      <c r="AW274" s="13" t="s">
        <v>27</v>
      </c>
      <c r="AX274" s="13" t="s">
        <v>72</v>
      </c>
      <c r="AY274" s="152" t="s">
        <v>182</v>
      </c>
    </row>
    <row r="275" spans="2:51" s="13" customFormat="1">
      <c r="B275" s="151"/>
      <c r="D275" s="141" t="s">
        <v>196</v>
      </c>
      <c r="E275" s="152" t="s">
        <v>1</v>
      </c>
      <c r="F275" s="153" t="s">
        <v>378</v>
      </c>
      <c r="H275" s="154">
        <v>1.0349999999999999</v>
      </c>
      <c r="L275" s="151"/>
      <c r="M275" s="155"/>
      <c r="T275" s="156"/>
      <c r="AT275" s="152" t="s">
        <v>196</v>
      </c>
      <c r="AU275" s="152" t="s">
        <v>190</v>
      </c>
      <c r="AV275" s="13" t="s">
        <v>190</v>
      </c>
      <c r="AW275" s="13" t="s">
        <v>27</v>
      </c>
      <c r="AX275" s="13" t="s">
        <v>72</v>
      </c>
      <c r="AY275" s="152" t="s">
        <v>182</v>
      </c>
    </row>
    <row r="276" spans="2:51" s="15" customFormat="1">
      <c r="B276" s="172"/>
      <c r="D276" s="141" t="s">
        <v>196</v>
      </c>
      <c r="E276" s="173" t="s">
        <v>1</v>
      </c>
      <c r="F276" s="174" t="s">
        <v>379</v>
      </c>
      <c r="H276" s="175">
        <v>17.271000000000001</v>
      </c>
      <c r="L276" s="172"/>
      <c r="M276" s="176"/>
      <c r="T276" s="177"/>
      <c r="AT276" s="173" t="s">
        <v>196</v>
      </c>
      <c r="AU276" s="173" t="s">
        <v>190</v>
      </c>
      <c r="AV276" s="15" t="s">
        <v>106</v>
      </c>
      <c r="AW276" s="15" t="s">
        <v>27</v>
      </c>
      <c r="AX276" s="15" t="s">
        <v>72</v>
      </c>
      <c r="AY276" s="173" t="s">
        <v>182</v>
      </c>
    </row>
    <row r="277" spans="2:51" s="12" customFormat="1">
      <c r="B277" s="146"/>
      <c r="D277" s="141" t="s">
        <v>196</v>
      </c>
      <c r="E277" s="147" t="s">
        <v>1</v>
      </c>
      <c r="F277" s="148" t="s">
        <v>380</v>
      </c>
      <c r="H277" s="147" t="s">
        <v>1</v>
      </c>
      <c r="L277" s="146"/>
      <c r="M277" s="149"/>
      <c r="T277" s="150"/>
      <c r="AT277" s="147" t="s">
        <v>196</v>
      </c>
      <c r="AU277" s="147" t="s">
        <v>190</v>
      </c>
      <c r="AV277" s="12" t="s">
        <v>80</v>
      </c>
      <c r="AW277" s="12" t="s">
        <v>27</v>
      </c>
      <c r="AX277" s="12" t="s">
        <v>72</v>
      </c>
      <c r="AY277" s="147" t="s">
        <v>182</v>
      </c>
    </row>
    <row r="278" spans="2:51" s="13" customFormat="1">
      <c r="B278" s="151"/>
      <c r="D278" s="141" t="s">
        <v>196</v>
      </c>
      <c r="E278" s="152" t="s">
        <v>1</v>
      </c>
      <c r="F278" s="153" t="s">
        <v>381</v>
      </c>
      <c r="H278" s="154">
        <v>6.3010000000000002</v>
      </c>
      <c r="L278" s="151"/>
      <c r="M278" s="155"/>
      <c r="T278" s="156"/>
      <c r="AT278" s="152" t="s">
        <v>196</v>
      </c>
      <c r="AU278" s="152" t="s">
        <v>190</v>
      </c>
      <c r="AV278" s="13" t="s">
        <v>190</v>
      </c>
      <c r="AW278" s="13" t="s">
        <v>27</v>
      </c>
      <c r="AX278" s="13" t="s">
        <v>72</v>
      </c>
      <c r="AY278" s="152" t="s">
        <v>182</v>
      </c>
    </row>
    <row r="279" spans="2:51" s="13" customFormat="1">
      <c r="B279" s="151"/>
      <c r="D279" s="141" t="s">
        <v>196</v>
      </c>
      <c r="E279" s="152" t="s">
        <v>1</v>
      </c>
      <c r="F279" s="153" t="s">
        <v>382</v>
      </c>
      <c r="H279" s="154">
        <v>1.17</v>
      </c>
      <c r="L279" s="151"/>
      <c r="M279" s="155"/>
      <c r="T279" s="156"/>
      <c r="AT279" s="152" t="s">
        <v>196</v>
      </c>
      <c r="AU279" s="152" t="s">
        <v>190</v>
      </c>
      <c r="AV279" s="13" t="s">
        <v>190</v>
      </c>
      <c r="AW279" s="13" t="s">
        <v>27</v>
      </c>
      <c r="AX279" s="13" t="s">
        <v>72</v>
      </c>
      <c r="AY279" s="152" t="s">
        <v>182</v>
      </c>
    </row>
    <row r="280" spans="2:51" s="13" customFormat="1">
      <c r="B280" s="151"/>
      <c r="D280" s="141" t="s">
        <v>196</v>
      </c>
      <c r="E280" s="152" t="s">
        <v>1</v>
      </c>
      <c r="F280" s="153" t="s">
        <v>383</v>
      </c>
      <c r="H280" s="154">
        <v>1.2430000000000001</v>
      </c>
      <c r="L280" s="151"/>
      <c r="M280" s="155"/>
      <c r="T280" s="156"/>
      <c r="AT280" s="152" t="s">
        <v>196</v>
      </c>
      <c r="AU280" s="152" t="s">
        <v>190</v>
      </c>
      <c r="AV280" s="13" t="s">
        <v>190</v>
      </c>
      <c r="AW280" s="13" t="s">
        <v>27</v>
      </c>
      <c r="AX280" s="13" t="s">
        <v>72</v>
      </c>
      <c r="AY280" s="152" t="s">
        <v>182</v>
      </c>
    </row>
    <row r="281" spans="2:51" s="13" customFormat="1">
      <c r="B281" s="151"/>
      <c r="D281" s="141" t="s">
        <v>196</v>
      </c>
      <c r="E281" s="152" t="s">
        <v>1</v>
      </c>
      <c r="F281" s="153" t="s">
        <v>384</v>
      </c>
      <c r="H281" s="154">
        <v>0.78</v>
      </c>
      <c r="L281" s="151"/>
      <c r="M281" s="155"/>
      <c r="T281" s="156"/>
      <c r="AT281" s="152" t="s">
        <v>196</v>
      </c>
      <c r="AU281" s="152" t="s">
        <v>190</v>
      </c>
      <c r="AV281" s="13" t="s">
        <v>190</v>
      </c>
      <c r="AW281" s="13" t="s">
        <v>27</v>
      </c>
      <c r="AX281" s="13" t="s">
        <v>72</v>
      </c>
      <c r="AY281" s="152" t="s">
        <v>182</v>
      </c>
    </row>
    <row r="282" spans="2:51" s="15" customFormat="1">
      <c r="B282" s="172"/>
      <c r="D282" s="141" t="s">
        <v>196</v>
      </c>
      <c r="E282" s="173" t="s">
        <v>1</v>
      </c>
      <c r="F282" s="174" t="s">
        <v>379</v>
      </c>
      <c r="H282" s="175">
        <v>9.4939999999999998</v>
      </c>
      <c r="L282" s="172"/>
      <c r="M282" s="176"/>
      <c r="T282" s="177"/>
      <c r="AT282" s="173" t="s">
        <v>196</v>
      </c>
      <c r="AU282" s="173" t="s">
        <v>190</v>
      </c>
      <c r="AV282" s="15" t="s">
        <v>106</v>
      </c>
      <c r="AW282" s="15" t="s">
        <v>27</v>
      </c>
      <c r="AX282" s="15" t="s">
        <v>72</v>
      </c>
      <c r="AY282" s="173" t="s">
        <v>182</v>
      </c>
    </row>
    <row r="283" spans="2:51" s="12" customFormat="1">
      <c r="B283" s="146"/>
      <c r="D283" s="141" t="s">
        <v>196</v>
      </c>
      <c r="E283" s="147" t="s">
        <v>1</v>
      </c>
      <c r="F283" s="148" t="s">
        <v>385</v>
      </c>
      <c r="H283" s="147" t="s">
        <v>1</v>
      </c>
      <c r="L283" s="146"/>
      <c r="M283" s="149"/>
      <c r="T283" s="150"/>
      <c r="AT283" s="147" t="s">
        <v>196</v>
      </c>
      <c r="AU283" s="147" t="s">
        <v>190</v>
      </c>
      <c r="AV283" s="12" t="s">
        <v>80</v>
      </c>
      <c r="AW283" s="12" t="s">
        <v>27</v>
      </c>
      <c r="AX283" s="12" t="s">
        <v>72</v>
      </c>
      <c r="AY283" s="147" t="s">
        <v>182</v>
      </c>
    </row>
    <row r="284" spans="2:51" s="12" customFormat="1">
      <c r="B284" s="146"/>
      <c r="D284" s="141" t="s">
        <v>196</v>
      </c>
      <c r="E284" s="147" t="s">
        <v>1</v>
      </c>
      <c r="F284" s="148" t="s">
        <v>380</v>
      </c>
      <c r="H284" s="147" t="s">
        <v>1</v>
      </c>
      <c r="L284" s="146"/>
      <c r="M284" s="149"/>
      <c r="T284" s="150"/>
      <c r="AT284" s="147" t="s">
        <v>196</v>
      </c>
      <c r="AU284" s="147" t="s">
        <v>190</v>
      </c>
      <c r="AV284" s="12" t="s">
        <v>80</v>
      </c>
      <c r="AW284" s="12" t="s">
        <v>27</v>
      </c>
      <c r="AX284" s="12" t="s">
        <v>72</v>
      </c>
      <c r="AY284" s="147" t="s">
        <v>182</v>
      </c>
    </row>
    <row r="285" spans="2:51" s="13" customFormat="1">
      <c r="B285" s="151"/>
      <c r="D285" s="141" t="s">
        <v>196</v>
      </c>
      <c r="E285" s="152" t="s">
        <v>1</v>
      </c>
      <c r="F285" s="153" t="s">
        <v>386</v>
      </c>
      <c r="H285" s="154">
        <v>1.32</v>
      </c>
      <c r="L285" s="151"/>
      <c r="M285" s="155"/>
      <c r="T285" s="156"/>
      <c r="AT285" s="152" t="s">
        <v>196</v>
      </c>
      <c r="AU285" s="152" t="s">
        <v>190</v>
      </c>
      <c r="AV285" s="13" t="s">
        <v>190</v>
      </c>
      <c r="AW285" s="13" t="s">
        <v>27</v>
      </c>
      <c r="AX285" s="13" t="s">
        <v>72</v>
      </c>
      <c r="AY285" s="152" t="s">
        <v>182</v>
      </c>
    </row>
    <row r="286" spans="2:51" s="13" customFormat="1">
      <c r="B286" s="151"/>
      <c r="D286" s="141" t="s">
        <v>196</v>
      </c>
      <c r="E286" s="152" t="s">
        <v>1</v>
      </c>
      <c r="F286" s="153" t="s">
        <v>387</v>
      </c>
      <c r="H286" s="154">
        <v>2.68</v>
      </c>
      <c r="L286" s="151"/>
      <c r="M286" s="155"/>
      <c r="T286" s="156"/>
      <c r="AT286" s="152" t="s">
        <v>196</v>
      </c>
      <c r="AU286" s="152" t="s">
        <v>190</v>
      </c>
      <c r="AV286" s="13" t="s">
        <v>190</v>
      </c>
      <c r="AW286" s="13" t="s">
        <v>27</v>
      </c>
      <c r="AX286" s="13" t="s">
        <v>72</v>
      </c>
      <c r="AY286" s="152" t="s">
        <v>182</v>
      </c>
    </row>
    <row r="287" spans="2:51" s="13" customFormat="1">
      <c r="B287" s="151"/>
      <c r="D287" s="141" t="s">
        <v>196</v>
      </c>
      <c r="E287" s="152" t="s">
        <v>1</v>
      </c>
      <c r="F287" s="153" t="s">
        <v>388</v>
      </c>
      <c r="H287" s="154">
        <v>2.1150000000000002</v>
      </c>
      <c r="L287" s="151"/>
      <c r="M287" s="155"/>
      <c r="T287" s="156"/>
      <c r="AT287" s="152" t="s">
        <v>196</v>
      </c>
      <c r="AU287" s="152" t="s">
        <v>190</v>
      </c>
      <c r="AV287" s="13" t="s">
        <v>190</v>
      </c>
      <c r="AW287" s="13" t="s">
        <v>27</v>
      </c>
      <c r="AX287" s="13" t="s">
        <v>72</v>
      </c>
      <c r="AY287" s="152" t="s">
        <v>182</v>
      </c>
    </row>
    <row r="288" spans="2:51" s="13" customFormat="1">
      <c r="B288" s="151"/>
      <c r="D288" s="141" t="s">
        <v>196</v>
      </c>
      <c r="E288" s="152" t="s">
        <v>1</v>
      </c>
      <c r="F288" s="153" t="s">
        <v>389</v>
      </c>
      <c r="H288" s="154">
        <v>2.008</v>
      </c>
      <c r="L288" s="151"/>
      <c r="M288" s="155"/>
      <c r="T288" s="156"/>
      <c r="AT288" s="152" t="s">
        <v>196</v>
      </c>
      <c r="AU288" s="152" t="s">
        <v>190</v>
      </c>
      <c r="AV288" s="13" t="s">
        <v>190</v>
      </c>
      <c r="AW288" s="13" t="s">
        <v>27</v>
      </c>
      <c r="AX288" s="13" t="s">
        <v>72</v>
      </c>
      <c r="AY288" s="152" t="s">
        <v>182</v>
      </c>
    </row>
    <row r="289" spans="2:65" s="13" customFormat="1">
      <c r="B289" s="151"/>
      <c r="D289" s="141" t="s">
        <v>196</v>
      </c>
      <c r="E289" s="152" t="s">
        <v>1</v>
      </c>
      <c r="F289" s="153" t="s">
        <v>390</v>
      </c>
      <c r="H289" s="154">
        <v>3.47</v>
      </c>
      <c r="L289" s="151"/>
      <c r="M289" s="155"/>
      <c r="T289" s="156"/>
      <c r="AT289" s="152" t="s">
        <v>196</v>
      </c>
      <c r="AU289" s="152" t="s">
        <v>190</v>
      </c>
      <c r="AV289" s="13" t="s">
        <v>190</v>
      </c>
      <c r="AW289" s="13" t="s">
        <v>27</v>
      </c>
      <c r="AX289" s="13" t="s">
        <v>72</v>
      </c>
      <c r="AY289" s="152" t="s">
        <v>182</v>
      </c>
    </row>
    <row r="290" spans="2:65" s="13" customFormat="1">
      <c r="B290" s="151"/>
      <c r="D290" s="141" t="s">
        <v>196</v>
      </c>
      <c r="E290" s="152" t="s">
        <v>1</v>
      </c>
      <c r="F290" s="153" t="s">
        <v>391</v>
      </c>
      <c r="H290" s="154">
        <v>0.89600000000000002</v>
      </c>
      <c r="L290" s="151"/>
      <c r="M290" s="155"/>
      <c r="T290" s="156"/>
      <c r="AT290" s="152" t="s">
        <v>196</v>
      </c>
      <c r="AU290" s="152" t="s">
        <v>190</v>
      </c>
      <c r="AV290" s="13" t="s">
        <v>190</v>
      </c>
      <c r="AW290" s="13" t="s">
        <v>27</v>
      </c>
      <c r="AX290" s="13" t="s">
        <v>72</v>
      </c>
      <c r="AY290" s="152" t="s">
        <v>182</v>
      </c>
    </row>
    <row r="291" spans="2:65" s="13" customFormat="1">
      <c r="B291" s="151"/>
      <c r="D291" s="141" t="s">
        <v>196</v>
      </c>
      <c r="E291" s="152" t="s">
        <v>1</v>
      </c>
      <c r="F291" s="153" t="s">
        <v>392</v>
      </c>
      <c r="H291" s="154">
        <v>0.70699999999999996</v>
      </c>
      <c r="L291" s="151"/>
      <c r="M291" s="155"/>
      <c r="T291" s="156"/>
      <c r="AT291" s="152" t="s">
        <v>196</v>
      </c>
      <c r="AU291" s="152" t="s">
        <v>190</v>
      </c>
      <c r="AV291" s="13" t="s">
        <v>190</v>
      </c>
      <c r="AW291" s="13" t="s">
        <v>27</v>
      </c>
      <c r="AX291" s="13" t="s">
        <v>72</v>
      </c>
      <c r="AY291" s="152" t="s">
        <v>182</v>
      </c>
    </row>
    <row r="292" spans="2:65" s="13" customFormat="1">
      <c r="B292" s="151"/>
      <c r="D292" s="141" t="s">
        <v>196</v>
      </c>
      <c r="E292" s="152" t="s">
        <v>1</v>
      </c>
      <c r="F292" s="153" t="s">
        <v>393</v>
      </c>
      <c r="H292" s="154">
        <v>0.32</v>
      </c>
      <c r="L292" s="151"/>
      <c r="M292" s="155"/>
      <c r="T292" s="156"/>
      <c r="AT292" s="152" t="s">
        <v>196</v>
      </c>
      <c r="AU292" s="152" t="s">
        <v>190</v>
      </c>
      <c r="AV292" s="13" t="s">
        <v>190</v>
      </c>
      <c r="AW292" s="13" t="s">
        <v>27</v>
      </c>
      <c r="AX292" s="13" t="s">
        <v>72</v>
      </c>
      <c r="AY292" s="152" t="s">
        <v>182</v>
      </c>
    </row>
    <row r="293" spans="2:65" s="13" customFormat="1">
      <c r="B293" s="151"/>
      <c r="D293" s="141" t="s">
        <v>196</v>
      </c>
      <c r="E293" s="152" t="s">
        <v>1</v>
      </c>
      <c r="F293" s="153" t="s">
        <v>394</v>
      </c>
      <c r="H293" s="154">
        <v>3.464</v>
      </c>
      <c r="L293" s="151"/>
      <c r="M293" s="155"/>
      <c r="T293" s="156"/>
      <c r="AT293" s="152" t="s">
        <v>196</v>
      </c>
      <c r="AU293" s="152" t="s">
        <v>190</v>
      </c>
      <c r="AV293" s="13" t="s">
        <v>190</v>
      </c>
      <c r="AW293" s="13" t="s">
        <v>27</v>
      </c>
      <c r="AX293" s="13" t="s">
        <v>72</v>
      </c>
      <c r="AY293" s="152" t="s">
        <v>182</v>
      </c>
    </row>
    <row r="294" spans="2:65" s="13" customFormat="1">
      <c r="B294" s="151"/>
      <c r="D294" s="141" t="s">
        <v>196</v>
      </c>
      <c r="E294" s="152" t="s">
        <v>1</v>
      </c>
      <c r="F294" s="153" t="s">
        <v>395</v>
      </c>
      <c r="H294" s="154">
        <v>0.83299999999999996</v>
      </c>
      <c r="L294" s="151"/>
      <c r="M294" s="155"/>
      <c r="T294" s="156"/>
      <c r="AT294" s="152" t="s">
        <v>196</v>
      </c>
      <c r="AU294" s="152" t="s">
        <v>190</v>
      </c>
      <c r="AV294" s="13" t="s">
        <v>190</v>
      </c>
      <c r="AW294" s="13" t="s">
        <v>27</v>
      </c>
      <c r="AX294" s="13" t="s">
        <v>72</v>
      </c>
      <c r="AY294" s="152" t="s">
        <v>182</v>
      </c>
    </row>
    <row r="295" spans="2:65" s="13" customFormat="1">
      <c r="B295" s="151"/>
      <c r="D295" s="141" t="s">
        <v>196</v>
      </c>
      <c r="E295" s="152" t="s">
        <v>1</v>
      </c>
      <c r="F295" s="153" t="s">
        <v>396</v>
      </c>
      <c r="H295" s="154">
        <v>0.22500000000000001</v>
      </c>
      <c r="L295" s="151"/>
      <c r="M295" s="155"/>
      <c r="T295" s="156"/>
      <c r="AT295" s="152" t="s">
        <v>196</v>
      </c>
      <c r="AU295" s="152" t="s">
        <v>190</v>
      </c>
      <c r="AV295" s="13" t="s">
        <v>190</v>
      </c>
      <c r="AW295" s="13" t="s">
        <v>27</v>
      </c>
      <c r="AX295" s="13" t="s">
        <v>72</v>
      </c>
      <c r="AY295" s="152" t="s">
        <v>182</v>
      </c>
    </row>
    <row r="296" spans="2:65" s="13" customFormat="1">
      <c r="B296" s="151"/>
      <c r="D296" s="141" t="s">
        <v>196</v>
      </c>
      <c r="E296" s="152" t="s">
        <v>1</v>
      </c>
      <c r="F296" s="153" t="s">
        <v>397</v>
      </c>
      <c r="H296" s="154">
        <v>1.343</v>
      </c>
      <c r="L296" s="151"/>
      <c r="M296" s="155"/>
      <c r="T296" s="156"/>
      <c r="AT296" s="152" t="s">
        <v>196</v>
      </c>
      <c r="AU296" s="152" t="s">
        <v>190</v>
      </c>
      <c r="AV296" s="13" t="s">
        <v>190</v>
      </c>
      <c r="AW296" s="13" t="s">
        <v>27</v>
      </c>
      <c r="AX296" s="13" t="s">
        <v>72</v>
      </c>
      <c r="AY296" s="152" t="s">
        <v>182</v>
      </c>
    </row>
    <row r="297" spans="2:65" s="13" customFormat="1">
      <c r="B297" s="151"/>
      <c r="D297" s="141" t="s">
        <v>196</v>
      </c>
      <c r="E297" s="152" t="s">
        <v>1</v>
      </c>
      <c r="F297" s="153" t="s">
        <v>398</v>
      </c>
      <c r="H297" s="154">
        <v>1.78</v>
      </c>
      <c r="L297" s="151"/>
      <c r="M297" s="155"/>
      <c r="T297" s="156"/>
      <c r="AT297" s="152" t="s">
        <v>196</v>
      </c>
      <c r="AU297" s="152" t="s">
        <v>190</v>
      </c>
      <c r="AV297" s="13" t="s">
        <v>190</v>
      </c>
      <c r="AW297" s="13" t="s">
        <v>27</v>
      </c>
      <c r="AX297" s="13" t="s">
        <v>72</v>
      </c>
      <c r="AY297" s="152" t="s">
        <v>182</v>
      </c>
    </row>
    <row r="298" spans="2:65" s="15" customFormat="1">
      <c r="B298" s="172"/>
      <c r="D298" s="141" t="s">
        <v>196</v>
      </c>
      <c r="E298" s="173" t="s">
        <v>1</v>
      </c>
      <c r="F298" s="174" t="s">
        <v>379</v>
      </c>
      <c r="H298" s="175">
        <v>21.161000000000001</v>
      </c>
      <c r="L298" s="172"/>
      <c r="M298" s="176"/>
      <c r="T298" s="177"/>
      <c r="AT298" s="173" t="s">
        <v>196</v>
      </c>
      <c r="AU298" s="173" t="s">
        <v>190</v>
      </c>
      <c r="AV298" s="15" t="s">
        <v>106</v>
      </c>
      <c r="AW298" s="15" t="s">
        <v>27</v>
      </c>
      <c r="AX298" s="15" t="s">
        <v>72</v>
      </c>
      <c r="AY298" s="173" t="s">
        <v>182</v>
      </c>
    </row>
    <row r="299" spans="2:65" s="14" customFormat="1">
      <c r="B299" s="157"/>
      <c r="D299" s="141" t="s">
        <v>196</v>
      </c>
      <c r="E299" s="158" t="s">
        <v>1</v>
      </c>
      <c r="F299" s="159" t="s">
        <v>201</v>
      </c>
      <c r="H299" s="160">
        <v>47.926000000000002</v>
      </c>
      <c r="L299" s="157"/>
      <c r="M299" s="161"/>
      <c r="T299" s="162"/>
      <c r="AT299" s="158" t="s">
        <v>196</v>
      </c>
      <c r="AU299" s="158" t="s">
        <v>190</v>
      </c>
      <c r="AV299" s="14" t="s">
        <v>189</v>
      </c>
      <c r="AW299" s="14" t="s">
        <v>27</v>
      </c>
      <c r="AX299" s="14" t="s">
        <v>80</v>
      </c>
      <c r="AY299" s="158" t="s">
        <v>182</v>
      </c>
    </row>
    <row r="300" spans="2:65" s="1" customFormat="1" ht="16.5" customHeight="1">
      <c r="B300" s="29"/>
      <c r="C300" s="129" t="s">
        <v>399</v>
      </c>
      <c r="D300" s="129" t="s">
        <v>184</v>
      </c>
      <c r="E300" s="130" t="s">
        <v>400</v>
      </c>
      <c r="F300" s="131" t="s">
        <v>401</v>
      </c>
      <c r="G300" s="132" t="s">
        <v>187</v>
      </c>
      <c r="H300" s="133">
        <v>6.2190000000000003</v>
      </c>
      <c r="I300" s="134">
        <v>416</v>
      </c>
      <c r="J300" s="134">
        <f>ROUND(I300*H300,2)</f>
        <v>2587.1</v>
      </c>
      <c r="K300" s="131" t="s">
        <v>188</v>
      </c>
      <c r="L300" s="29"/>
      <c r="M300" s="135" t="s">
        <v>1</v>
      </c>
      <c r="N300" s="136" t="s">
        <v>38</v>
      </c>
      <c r="O300" s="137">
        <v>0.247</v>
      </c>
      <c r="P300" s="137">
        <f>O300*H300</f>
        <v>1.5360930000000002</v>
      </c>
      <c r="Q300" s="137">
        <v>2.6900000000000001E-3</v>
      </c>
      <c r="R300" s="137">
        <f>Q300*H300</f>
        <v>1.6729110000000002E-2</v>
      </c>
      <c r="S300" s="137">
        <v>0</v>
      </c>
      <c r="T300" s="138">
        <f>S300*H300</f>
        <v>0</v>
      </c>
      <c r="AR300" s="139" t="s">
        <v>189</v>
      </c>
      <c r="AT300" s="139" t="s">
        <v>184</v>
      </c>
      <c r="AU300" s="139" t="s">
        <v>190</v>
      </c>
      <c r="AY300" s="17" t="s">
        <v>182</v>
      </c>
      <c r="BE300" s="140">
        <f>IF(N300="základní",J300,0)</f>
        <v>0</v>
      </c>
      <c r="BF300" s="140">
        <f>IF(N300="snížená",J300,0)</f>
        <v>2587.1</v>
      </c>
      <c r="BG300" s="140">
        <f>IF(N300="zákl. přenesená",J300,0)</f>
        <v>0</v>
      </c>
      <c r="BH300" s="140">
        <f>IF(N300="sníž. přenesená",J300,0)</f>
        <v>0</v>
      </c>
      <c r="BI300" s="140">
        <f>IF(N300="nulová",J300,0)</f>
        <v>0</v>
      </c>
      <c r="BJ300" s="17" t="s">
        <v>190</v>
      </c>
      <c r="BK300" s="140">
        <f>ROUND(I300*H300,2)</f>
        <v>2587.1</v>
      </c>
      <c r="BL300" s="17" t="s">
        <v>189</v>
      </c>
      <c r="BM300" s="139" t="s">
        <v>402</v>
      </c>
    </row>
    <row r="301" spans="2:65" s="1" customFormat="1">
      <c r="B301" s="29"/>
      <c r="D301" s="141" t="s">
        <v>192</v>
      </c>
      <c r="F301" s="142" t="s">
        <v>403</v>
      </c>
      <c r="L301" s="29"/>
      <c r="M301" s="143"/>
      <c r="T301" s="53"/>
      <c r="AT301" s="17" t="s">
        <v>192</v>
      </c>
      <c r="AU301" s="17" t="s">
        <v>190</v>
      </c>
    </row>
    <row r="302" spans="2:65" s="1" customFormat="1">
      <c r="B302" s="29"/>
      <c r="D302" s="144" t="s">
        <v>194</v>
      </c>
      <c r="F302" s="145" t="s">
        <v>404</v>
      </c>
      <c r="L302" s="29"/>
      <c r="M302" s="143"/>
      <c r="T302" s="53"/>
      <c r="AT302" s="17" t="s">
        <v>194</v>
      </c>
      <c r="AU302" s="17" t="s">
        <v>190</v>
      </c>
    </row>
    <row r="303" spans="2:65" s="12" customFormat="1">
      <c r="B303" s="146"/>
      <c r="D303" s="141" t="s">
        <v>196</v>
      </c>
      <c r="E303" s="147" t="s">
        <v>1</v>
      </c>
      <c r="F303" s="148" t="s">
        <v>385</v>
      </c>
      <c r="H303" s="147" t="s">
        <v>1</v>
      </c>
      <c r="L303" s="146"/>
      <c r="M303" s="149"/>
      <c r="T303" s="150"/>
      <c r="AT303" s="147" t="s">
        <v>196</v>
      </c>
      <c r="AU303" s="147" t="s">
        <v>190</v>
      </c>
      <c r="AV303" s="12" t="s">
        <v>80</v>
      </c>
      <c r="AW303" s="12" t="s">
        <v>27</v>
      </c>
      <c r="AX303" s="12" t="s">
        <v>72</v>
      </c>
      <c r="AY303" s="147" t="s">
        <v>182</v>
      </c>
    </row>
    <row r="304" spans="2:65" s="12" customFormat="1">
      <c r="B304" s="146"/>
      <c r="D304" s="141" t="s">
        <v>196</v>
      </c>
      <c r="E304" s="147" t="s">
        <v>1</v>
      </c>
      <c r="F304" s="148" t="s">
        <v>341</v>
      </c>
      <c r="H304" s="147" t="s">
        <v>1</v>
      </c>
      <c r="L304" s="146"/>
      <c r="M304" s="149"/>
      <c r="T304" s="150"/>
      <c r="AT304" s="147" t="s">
        <v>196</v>
      </c>
      <c r="AU304" s="147" t="s">
        <v>190</v>
      </c>
      <c r="AV304" s="12" t="s">
        <v>80</v>
      </c>
      <c r="AW304" s="12" t="s">
        <v>27</v>
      </c>
      <c r="AX304" s="12" t="s">
        <v>72</v>
      </c>
      <c r="AY304" s="147" t="s">
        <v>182</v>
      </c>
    </row>
    <row r="305" spans="2:65" s="13" customFormat="1">
      <c r="B305" s="151"/>
      <c r="D305" s="141" t="s">
        <v>196</v>
      </c>
      <c r="E305" s="152" t="s">
        <v>1</v>
      </c>
      <c r="F305" s="153" t="s">
        <v>405</v>
      </c>
      <c r="H305" s="154">
        <v>1.1950000000000001</v>
      </c>
      <c r="L305" s="151"/>
      <c r="M305" s="155"/>
      <c r="T305" s="156"/>
      <c r="AT305" s="152" t="s">
        <v>196</v>
      </c>
      <c r="AU305" s="152" t="s">
        <v>190</v>
      </c>
      <c r="AV305" s="13" t="s">
        <v>190</v>
      </c>
      <c r="AW305" s="13" t="s">
        <v>27</v>
      </c>
      <c r="AX305" s="13" t="s">
        <v>72</v>
      </c>
      <c r="AY305" s="152" t="s">
        <v>182</v>
      </c>
    </row>
    <row r="306" spans="2:65" s="13" customFormat="1">
      <c r="B306" s="151"/>
      <c r="D306" s="141" t="s">
        <v>196</v>
      </c>
      <c r="E306" s="152" t="s">
        <v>1</v>
      </c>
      <c r="F306" s="153" t="s">
        <v>406</v>
      </c>
      <c r="H306" s="154">
        <v>0.79500000000000004</v>
      </c>
      <c r="L306" s="151"/>
      <c r="M306" s="155"/>
      <c r="T306" s="156"/>
      <c r="AT306" s="152" t="s">
        <v>196</v>
      </c>
      <c r="AU306" s="152" t="s">
        <v>190</v>
      </c>
      <c r="AV306" s="13" t="s">
        <v>190</v>
      </c>
      <c r="AW306" s="13" t="s">
        <v>27</v>
      </c>
      <c r="AX306" s="13" t="s">
        <v>72</v>
      </c>
      <c r="AY306" s="152" t="s">
        <v>182</v>
      </c>
    </row>
    <row r="307" spans="2:65" s="13" customFormat="1">
      <c r="B307" s="151"/>
      <c r="D307" s="141" t="s">
        <v>196</v>
      </c>
      <c r="E307" s="152" t="s">
        <v>1</v>
      </c>
      <c r="F307" s="153" t="s">
        <v>407</v>
      </c>
      <c r="H307" s="154">
        <v>1.1200000000000001</v>
      </c>
      <c r="L307" s="151"/>
      <c r="M307" s="155"/>
      <c r="T307" s="156"/>
      <c r="AT307" s="152" t="s">
        <v>196</v>
      </c>
      <c r="AU307" s="152" t="s">
        <v>190</v>
      </c>
      <c r="AV307" s="13" t="s">
        <v>190</v>
      </c>
      <c r="AW307" s="13" t="s">
        <v>27</v>
      </c>
      <c r="AX307" s="13" t="s">
        <v>72</v>
      </c>
      <c r="AY307" s="152" t="s">
        <v>182</v>
      </c>
    </row>
    <row r="308" spans="2:65" s="13" customFormat="1">
      <c r="B308" s="151"/>
      <c r="D308" s="141" t="s">
        <v>196</v>
      </c>
      <c r="E308" s="152" t="s">
        <v>1</v>
      </c>
      <c r="F308" s="153" t="s">
        <v>408</v>
      </c>
      <c r="H308" s="154">
        <v>0.72</v>
      </c>
      <c r="L308" s="151"/>
      <c r="M308" s="155"/>
      <c r="T308" s="156"/>
      <c r="AT308" s="152" t="s">
        <v>196</v>
      </c>
      <c r="AU308" s="152" t="s">
        <v>190</v>
      </c>
      <c r="AV308" s="13" t="s">
        <v>190</v>
      </c>
      <c r="AW308" s="13" t="s">
        <v>27</v>
      </c>
      <c r="AX308" s="13" t="s">
        <v>72</v>
      </c>
      <c r="AY308" s="152" t="s">
        <v>182</v>
      </c>
    </row>
    <row r="309" spans="2:65" s="13" customFormat="1">
      <c r="B309" s="151"/>
      <c r="D309" s="141" t="s">
        <v>196</v>
      </c>
      <c r="E309" s="152" t="s">
        <v>1</v>
      </c>
      <c r="F309" s="153" t="s">
        <v>409</v>
      </c>
      <c r="H309" s="154">
        <v>2.2000000000000002</v>
      </c>
      <c r="L309" s="151"/>
      <c r="M309" s="155"/>
      <c r="T309" s="156"/>
      <c r="AT309" s="152" t="s">
        <v>196</v>
      </c>
      <c r="AU309" s="152" t="s">
        <v>190</v>
      </c>
      <c r="AV309" s="13" t="s">
        <v>190</v>
      </c>
      <c r="AW309" s="13" t="s">
        <v>27</v>
      </c>
      <c r="AX309" s="13" t="s">
        <v>72</v>
      </c>
      <c r="AY309" s="152" t="s">
        <v>182</v>
      </c>
    </row>
    <row r="310" spans="2:65" s="13" customFormat="1">
      <c r="B310" s="151"/>
      <c r="D310" s="141" t="s">
        <v>196</v>
      </c>
      <c r="E310" s="152" t="s">
        <v>1</v>
      </c>
      <c r="F310" s="153" t="s">
        <v>410</v>
      </c>
      <c r="H310" s="154">
        <v>0.189</v>
      </c>
      <c r="L310" s="151"/>
      <c r="M310" s="155"/>
      <c r="T310" s="156"/>
      <c r="AT310" s="152" t="s">
        <v>196</v>
      </c>
      <c r="AU310" s="152" t="s">
        <v>190</v>
      </c>
      <c r="AV310" s="13" t="s">
        <v>190</v>
      </c>
      <c r="AW310" s="13" t="s">
        <v>27</v>
      </c>
      <c r="AX310" s="13" t="s">
        <v>72</v>
      </c>
      <c r="AY310" s="152" t="s">
        <v>182</v>
      </c>
    </row>
    <row r="311" spans="2:65" s="14" customFormat="1">
      <c r="B311" s="157"/>
      <c r="D311" s="141" t="s">
        <v>196</v>
      </c>
      <c r="E311" s="158" t="s">
        <v>1</v>
      </c>
      <c r="F311" s="159" t="s">
        <v>201</v>
      </c>
      <c r="H311" s="160">
        <v>6.2190000000000003</v>
      </c>
      <c r="L311" s="157"/>
      <c r="M311" s="161"/>
      <c r="T311" s="162"/>
      <c r="AT311" s="158" t="s">
        <v>196</v>
      </c>
      <c r="AU311" s="158" t="s">
        <v>190</v>
      </c>
      <c r="AV311" s="14" t="s">
        <v>189</v>
      </c>
      <c r="AW311" s="14" t="s">
        <v>27</v>
      </c>
      <c r="AX311" s="14" t="s">
        <v>80</v>
      </c>
      <c r="AY311" s="158" t="s">
        <v>182</v>
      </c>
    </row>
    <row r="312" spans="2:65" s="1" customFormat="1" ht="16.5" customHeight="1">
      <c r="B312" s="29"/>
      <c r="C312" s="129" t="s">
        <v>411</v>
      </c>
      <c r="D312" s="129" t="s">
        <v>184</v>
      </c>
      <c r="E312" s="130" t="s">
        <v>412</v>
      </c>
      <c r="F312" s="131" t="s">
        <v>413</v>
      </c>
      <c r="G312" s="132" t="s">
        <v>187</v>
      </c>
      <c r="H312" s="133">
        <v>6.2190000000000003</v>
      </c>
      <c r="I312" s="134">
        <v>81.5</v>
      </c>
      <c r="J312" s="134">
        <f>ROUND(I312*H312,2)</f>
        <v>506.85</v>
      </c>
      <c r="K312" s="131" t="s">
        <v>188</v>
      </c>
      <c r="L312" s="29"/>
      <c r="M312" s="135" t="s">
        <v>1</v>
      </c>
      <c r="N312" s="136" t="s">
        <v>38</v>
      </c>
      <c r="O312" s="137">
        <v>8.3000000000000004E-2</v>
      </c>
      <c r="P312" s="137">
        <f>O312*H312</f>
        <v>0.516177</v>
      </c>
      <c r="Q312" s="137">
        <v>0</v>
      </c>
      <c r="R312" s="137">
        <f>Q312*H312</f>
        <v>0</v>
      </c>
      <c r="S312" s="137">
        <v>0</v>
      </c>
      <c r="T312" s="138">
        <f>S312*H312</f>
        <v>0</v>
      </c>
      <c r="AR312" s="139" t="s">
        <v>189</v>
      </c>
      <c r="AT312" s="139" t="s">
        <v>184</v>
      </c>
      <c r="AU312" s="139" t="s">
        <v>190</v>
      </c>
      <c r="AY312" s="17" t="s">
        <v>182</v>
      </c>
      <c r="BE312" s="140">
        <f>IF(N312="základní",J312,0)</f>
        <v>0</v>
      </c>
      <c r="BF312" s="140">
        <f>IF(N312="snížená",J312,0)</f>
        <v>506.85</v>
      </c>
      <c r="BG312" s="140">
        <f>IF(N312="zákl. přenesená",J312,0)</f>
        <v>0</v>
      </c>
      <c r="BH312" s="140">
        <f>IF(N312="sníž. přenesená",J312,0)</f>
        <v>0</v>
      </c>
      <c r="BI312" s="140">
        <f>IF(N312="nulová",J312,0)</f>
        <v>0</v>
      </c>
      <c r="BJ312" s="17" t="s">
        <v>190</v>
      </c>
      <c r="BK312" s="140">
        <f>ROUND(I312*H312,2)</f>
        <v>506.85</v>
      </c>
      <c r="BL312" s="17" t="s">
        <v>189</v>
      </c>
      <c r="BM312" s="139" t="s">
        <v>414</v>
      </c>
    </row>
    <row r="313" spans="2:65" s="1" customFormat="1">
      <c r="B313" s="29"/>
      <c r="D313" s="141" t="s">
        <v>192</v>
      </c>
      <c r="F313" s="142" t="s">
        <v>415</v>
      </c>
      <c r="L313" s="29"/>
      <c r="M313" s="143"/>
      <c r="T313" s="53"/>
      <c r="AT313" s="17" t="s">
        <v>192</v>
      </c>
      <c r="AU313" s="17" t="s">
        <v>190</v>
      </c>
    </row>
    <row r="314" spans="2:65" s="1" customFormat="1">
      <c r="B314" s="29"/>
      <c r="D314" s="144" t="s">
        <v>194</v>
      </c>
      <c r="F314" s="145" t="s">
        <v>416</v>
      </c>
      <c r="L314" s="29"/>
      <c r="M314" s="143"/>
      <c r="T314" s="53"/>
      <c r="AT314" s="17" t="s">
        <v>194</v>
      </c>
      <c r="AU314" s="17" t="s">
        <v>190</v>
      </c>
    </row>
    <row r="315" spans="2:65" s="13" customFormat="1">
      <c r="B315" s="151"/>
      <c r="D315" s="141" t="s">
        <v>196</v>
      </c>
      <c r="E315" s="152" t="s">
        <v>1</v>
      </c>
      <c r="F315" s="153" t="s">
        <v>417</v>
      </c>
      <c r="H315" s="154">
        <v>6.2190000000000003</v>
      </c>
      <c r="L315" s="151"/>
      <c r="M315" s="155"/>
      <c r="T315" s="156"/>
      <c r="AT315" s="152" t="s">
        <v>196</v>
      </c>
      <c r="AU315" s="152" t="s">
        <v>190</v>
      </c>
      <c r="AV315" s="13" t="s">
        <v>190</v>
      </c>
      <c r="AW315" s="13" t="s">
        <v>27</v>
      </c>
      <c r="AX315" s="13" t="s">
        <v>80</v>
      </c>
      <c r="AY315" s="152" t="s">
        <v>182</v>
      </c>
    </row>
    <row r="316" spans="2:65" s="1" customFormat="1" ht="24.2" customHeight="1">
      <c r="B316" s="29"/>
      <c r="C316" s="129" t="s">
        <v>418</v>
      </c>
      <c r="D316" s="129" t="s">
        <v>184</v>
      </c>
      <c r="E316" s="130" t="s">
        <v>419</v>
      </c>
      <c r="F316" s="131" t="s">
        <v>420</v>
      </c>
      <c r="G316" s="132" t="s">
        <v>187</v>
      </c>
      <c r="H316" s="133">
        <v>4.4550000000000001</v>
      </c>
      <c r="I316" s="134">
        <v>1200</v>
      </c>
      <c r="J316" s="134">
        <f>ROUND(I316*H316,2)</f>
        <v>5346</v>
      </c>
      <c r="K316" s="131" t="s">
        <v>188</v>
      </c>
      <c r="L316" s="29"/>
      <c r="M316" s="135" t="s">
        <v>1</v>
      </c>
      <c r="N316" s="136" t="s">
        <v>38</v>
      </c>
      <c r="O316" s="137">
        <v>0.71599999999999997</v>
      </c>
      <c r="P316" s="137">
        <f>O316*H316</f>
        <v>3.1897799999999998</v>
      </c>
      <c r="Q316" s="137">
        <v>5.2300000000000003E-3</v>
      </c>
      <c r="R316" s="137">
        <f>Q316*H316</f>
        <v>2.3299650000000002E-2</v>
      </c>
      <c r="S316" s="137">
        <v>0</v>
      </c>
      <c r="T316" s="138">
        <f>S316*H316</f>
        <v>0</v>
      </c>
      <c r="AR316" s="139" t="s">
        <v>189</v>
      </c>
      <c r="AT316" s="139" t="s">
        <v>184</v>
      </c>
      <c r="AU316" s="139" t="s">
        <v>190</v>
      </c>
      <c r="AY316" s="17" t="s">
        <v>182</v>
      </c>
      <c r="BE316" s="140">
        <f>IF(N316="základní",J316,0)</f>
        <v>0</v>
      </c>
      <c r="BF316" s="140">
        <f>IF(N316="snížená",J316,0)</f>
        <v>5346</v>
      </c>
      <c r="BG316" s="140">
        <f>IF(N316="zákl. přenesená",J316,0)</f>
        <v>0</v>
      </c>
      <c r="BH316" s="140">
        <f>IF(N316="sníž. přenesená",J316,0)</f>
        <v>0</v>
      </c>
      <c r="BI316" s="140">
        <f>IF(N316="nulová",J316,0)</f>
        <v>0</v>
      </c>
      <c r="BJ316" s="17" t="s">
        <v>190</v>
      </c>
      <c r="BK316" s="140">
        <f>ROUND(I316*H316,2)</f>
        <v>5346</v>
      </c>
      <c r="BL316" s="17" t="s">
        <v>189</v>
      </c>
      <c r="BM316" s="139" t="s">
        <v>421</v>
      </c>
    </row>
    <row r="317" spans="2:65" s="1" customFormat="1" ht="19.5">
      <c r="B317" s="29"/>
      <c r="D317" s="141" t="s">
        <v>192</v>
      </c>
      <c r="F317" s="142" t="s">
        <v>422</v>
      </c>
      <c r="L317" s="29"/>
      <c r="M317" s="143"/>
      <c r="T317" s="53"/>
      <c r="AT317" s="17" t="s">
        <v>192</v>
      </c>
      <c r="AU317" s="17" t="s">
        <v>190</v>
      </c>
    </row>
    <row r="318" spans="2:65" s="1" customFormat="1">
      <c r="B318" s="29"/>
      <c r="D318" s="144" t="s">
        <v>194</v>
      </c>
      <c r="F318" s="145" t="s">
        <v>423</v>
      </c>
      <c r="L318" s="29"/>
      <c r="M318" s="143"/>
      <c r="T318" s="53"/>
      <c r="AT318" s="17" t="s">
        <v>194</v>
      </c>
      <c r="AU318" s="17" t="s">
        <v>190</v>
      </c>
    </row>
    <row r="319" spans="2:65" s="12" customFormat="1">
      <c r="B319" s="146"/>
      <c r="D319" s="141" t="s">
        <v>196</v>
      </c>
      <c r="E319" s="147" t="s">
        <v>1</v>
      </c>
      <c r="F319" s="148" t="s">
        <v>424</v>
      </c>
      <c r="H319" s="147" t="s">
        <v>1</v>
      </c>
      <c r="L319" s="146"/>
      <c r="M319" s="149"/>
      <c r="T319" s="150"/>
      <c r="AT319" s="147" t="s">
        <v>196</v>
      </c>
      <c r="AU319" s="147" t="s">
        <v>190</v>
      </c>
      <c r="AV319" s="12" t="s">
        <v>80</v>
      </c>
      <c r="AW319" s="12" t="s">
        <v>27</v>
      </c>
      <c r="AX319" s="12" t="s">
        <v>72</v>
      </c>
      <c r="AY319" s="147" t="s">
        <v>182</v>
      </c>
    </row>
    <row r="320" spans="2:65" s="13" customFormat="1">
      <c r="B320" s="151"/>
      <c r="D320" s="141" t="s">
        <v>196</v>
      </c>
      <c r="E320" s="152" t="s">
        <v>1</v>
      </c>
      <c r="F320" s="153" t="s">
        <v>425</v>
      </c>
      <c r="H320" s="154">
        <v>3.629</v>
      </c>
      <c r="L320" s="151"/>
      <c r="M320" s="155"/>
      <c r="T320" s="156"/>
      <c r="AT320" s="152" t="s">
        <v>196</v>
      </c>
      <c r="AU320" s="152" t="s">
        <v>190</v>
      </c>
      <c r="AV320" s="13" t="s">
        <v>190</v>
      </c>
      <c r="AW320" s="13" t="s">
        <v>27</v>
      </c>
      <c r="AX320" s="13" t="s">
        <v>72</v>
      </c>
      <c r="AY320" s="152" t="s">
        <v>182</v>
      </c>
    </row>
    <row r="321" spans="2:65" s="12" customFormat="1">
      <c r="B321" s="146"/>
      <c r="D321" s="141" t="s">
        <v>196</v>
      </c>
      <c r="E321" s="147" t="s">
        <v>1</v>
      </c>
      <c r="F321" s="148" t="s">
        <v>426</v>
      </c>
      <c r="H321" s="147" t="s">
        <v>1</v>
      </c>
      <c r="L321" s="146"/>
      <c r="M321" s="149"/>
      <c r="T321" s="150"/>
      <c r="AT321" s="147" t="s">
        <v>196</v>
      </c>
      <c r="AU321" s="147" t="s">
        <v>190</v>
      </c>
      <c r="AV321" s="12" t="s">
        <v>80</v>
      </c>
      <c r="AW321" s="12" t="s">
        <v>27</v>
      </c>
      <c r="AX321" s="12" t="s">
        <v>72</v>
      </c>
      <c r="AY321" s="147" t="s">
        <v>182</v>
      </c>
    </row>
    <row r="322" spans="2:65" s="13" customFormat="1">
      <c r="B322" s="151"/>
      <c r="D322" s="141" t="s">
        <v>196</v>
      </c>
      <c r="E322" s="152" t="s">
        <v>1</v>
      </c>
      <c r="F322" s="153" t="s">
        <v>427</v>
      </c>
      <c r="H322" s="154">
        <v>0.82599999999999996</v>
      </c>
      <c r="L322" s="151"/>
      <c r="M322" s="155"/>
      <c r="T322" s="156"/>
      <c r="AT322" s="152" t="s">
        <v>196</v>
      </c>
      <c r="AU322" s="152" t="s">
        <v>190</v>
      </c>
      <c r="AV322" s="13" t="s">
        <v>190</v>
      </c>
      <c r="AW322" s="13" t="s">
        <v>27</v>
      </c>
      <c r="AX322" s="13" t="s">
        <v>72</v>
      </c>
      <c r="AY322" s="152" t="s">
        <v>182</v>
      </c>
    </row>
    <row r="323" spans="2:65" s="14" customFormat="1">
      <c r="B323" s="157"/>
      <c r="D323" s="141" t="s">
        <v>196</v>
      </c>
      <c r="E323" s="158" t="s">
        <v>1</v>
      </c>
      <c r="F323" s="159" t="s">
        <v>201</v>
      </c>
      <c r="H323" s="160">
        <v>4.4550000000000001</v>
      </c>
      <c r="L323" s="157"/>
      <c r="M323" s="161"/>
      <c r="T323" s="162"/>
      <c r="AT323" s="158" t="s">
        <v>196</v>
      </c>
      <c r="AU323" s="158" t="s">
        <v>190</v>
      </c>
      <c r="AV323" s="14" t="s">
        <v>189</v>
      </c>
      <c r="AW323" s="14" t="s">
        <v>27</v>
      </c>
      <c r="AX323" s="14" t="s">
        <v>80</v>
      </c>
      <c r="AY323" s="158" t="s">
        <v>182</v>
      </c>
    </row>
    <row r="324" spans="2:65" s="1" customFormat="1" ht="24.2" customHeight="1">
      <c r="B324" s="29"/>
      <c r="C324" s="129" t="s">
        <v>7</v>
      </c>
      <c r="D324" s="129" t="s">
        <v>184</v>
      </c>
      <c r="E324" s="130" t="s">
        <v>428</v>
      </c>
      <c r="F324" s="131" t="s">
        <v>429</v>
      </c>
      <c r="G324" s="132" t="s">
        <v>187</v>
      </c>
      <c r="H324" s="133">
        <v>4.4550000000000001</v>
      </c>
      <c r="I324" s="134">
        <v>192</v>
      </c>
      <c r="J324" s="134">
        <f>ROUND(I324*H324,2)</f>
        <v>855.36</v>
      </c>
      <c r="K324" s="131" t="s">
        <v>188</v>
      </c>
      <c r="L324" s="29"/>
      <c r="M324" s="135" t="s">
        <v>1</v>
      </c>
      <c r="N324" s="136" t="s">
        <v>38</v>
      </c>
      <c r="O324" s="137">
        <v>0.22500000000000001</v>
      </c>
      <c r="P324" s="137">
        <f>O324*H324</f>
        <v>1.002375</v>
      </c>
      <c r="Q324" s="137">
        <v>0</v>
      </c>
      <c r="R324" s="137">
        <f>Q324*H324</f>
        <v>0</v>
      </c>
      <c r="S324" s="137">
        <v>0</v>
      </c>
      <c r="T324" s="138">
        <f>S324*H324</f>
        <v>0</v>
      </c>
      <c r="AR324" s="139" t="s">
        <v>189</v>
      </c>
      <c r="AT324" s="139" t="s">
        <v>184</v>
      </c>
      <c r="AU324" s="139" t="s">
        <v>190</v>
      </c>
      <c r="AY324" s="17" t="s">
        <v>182</v>
      </c>
      <c r="BE324" s="140">
        <f>IF(N324="základní",J324,0)</f>
        <v>0</v>
      </c>
      <c r="BF324" s="140">
        <f>IF(N324="snížená",J324,0)</f>
        <v>855.36</v>
      </c>
      <c r="BG324" s="140">
        <f>IF(N324="zákl. přenesená",J324,0)</f>
        <v>0</v>
      </c>
      <c r="BH324" s="140">
        <f>IF(N324="sníž. přenesená",J324,0)</f>
        <v>0</v>
      </c>
      <c r="BI324" s="140">
        <f>IF(N324="nulová",J324,0)</f>
        <v>0</v>
      </c>
      <c r="BJ324" s="17" t="s">
        <v>190</v>
      </c>
      <c r="BK324" s="140">
        <f>ROUND(I324*H324,2)</f>
        <v>855.36</v>
      </c>
      <c r="BL324" s="17" t="s">
        <v>189</v>
      </c>
      <c r="BM324" s="139" t="s">
        <v>430</v>
      </c>
    </row>
    <row r="325" spans="2:65" s="1" customFormat="1" ht="19.5">
      <c r="B325" s="29"/>
      <c r="D325" s="141" t="s">
        <v>192</v>
      </c>
      <c r="F325" s="142" t="s">
        <v>431</v>
      </c>
      <c r="L325" s="29"/>
      <c r="M325" s="143"/>
      <c r="T325" s="53"/>
      <c r="AT325" s="17" t="s">
        <v>192</v>
      </c>
      <c r="AU325" s="17" t="s">
        <v>190</v>
      </c>
    </row>
    <row r="326" spans="2:65" s="1" customFormat="1">
      <c r="B326" s="29"/>
      <c r="D326" s="144" t="s">
        <v>194</v>
      </c>
      <c r="F326" s="145" t="s">
        <v>432</v>
      </c>
      <c r="L326" s="29"/>
      <c r="M326" s="143"/>
      <c r="T326" s="53"/>
      <c r="AT326" s="17" t="s">
        <v>194</v>
      </c>
      <c r="AU326" s="17" t="s">
        <v>190</v>
      </c>
    </row>
    <row r="327" spans="2:65" s="13" customFormat="1">
      <c r="B327" s="151"/>
      <c r="D327" s="141" t="s">
        <v>196</v>
      </c>
      <c r="E327" s="152" t="s">
        <v>1</v>
      </c>
      <c r="F327" s="153" t="s">
        <v>433</v>
      </c>
      <c r="H327" s="154">
        <v>4.4550000000000001</v>
      </c>
      <c r="L327" s="151"/>
      <c r="M327" s="155"/>
      <c r="T327" s="156"/>
      <c r="AT327" s="152" t="s">
        <v>196</v>
      </c>
      <c r="AU327" s="152" t="s">
        <v>190</v>
      </c>
      <c r="AV327" s="13" t="s">
        <v>190</v>
      </c>
      <c r="AW327" s="13" t="s">
        <v>27</v>
      </c>
      <c r="AX327" s="13" t="s">
        <v>80</v>
      </c>
      <c r="AY327" s="152" t="s">
        <v>182</v>
      </c>
    </row>
    <row r="328" spans="2:65" s="1" customFormat="1" ht="33" customHeight="1">
      <c r="B328" s="29"/>
      <c r="C328" s="129" t="s">
        <v>434</v>
      </c>
      <c r="D328" s="129" t="s">
        <v>184</v>
      </c>
      <c r="E328" s="130" t="s">
        <v>435</v>
      </c>
      <c r="F328" s="131" t="s">
        <v>436</v>
      </c>
      <c r="G328" s="132" t="s">
        <v>187</v>
      </c>
      <c r="H328" s="133">
        <v>171.62899999999999</v>
      </c>
      <c r="I328" s="134">
        <v>1650</v>
      </c>
      <c r="J328" s="134">
        <f>ROUND(I328*H328,2)</f>
        <v>283187.84999999998</v>
      </c>
      <c r="K328" s="131" t="s">
        <v>188</v>
      </c>
      <c r="L328" s="29"/>
      <c r="M328" s="135" t="s">
        <v>1</v>
      </c>
      <c r="N328" s="136" t="s">
        <v>38</v>
      </c>
      <c r="O328" s="137">
        <v>0.82099999999999995</v>
      </c>
      <c r="P328" s="137">
        <f>O328*H328</f>
        <v>140.90740899999997</v>
      </c>
      <c r="Q328" s="137">
        <v>0.61207999999999996</v>
      </c>
      <c r="R328" s="137">
        <f>Q328*H328</f>
        <v>105.05067831999999</v>
      </c>
      <c r="S328" s="137">
        <v>0</v>
      </c>
      <c r="T328" s="138">
        <f>S328*H328</f>
        <v>0</v>
      </c>
      <c r="AR328" s="139" t="s">
        <v>189</v>
      </c>
      <c r="AT328" s="139" t="s">
        <v>184</v>
      </c>
      <c r="AU328" s="139" t="s">
        <v>190</v>
      </c>
      <c r="AY328" s="17" t="s">
        <v>182</v>
      </c>
      <c r="BE328" s="140">
        <f>IF(N328="základní",J328,0)</f>
        <v>0</v>
      </c>
      <c r="BF328" s="140">
        <f>IF(N328="snížená",J328,0)</f>
        <v>283187.84999999998</v>
      </c>
      <c r="BG328" s="140">
        <f>IF(N328="zákl. přenesená",J328,0)</f>
        <v>0</v>
      </c>
      <c r="BH328" s="140">
        <f>IF(N328="sníž. přenesená",J328,0)</f>
        <v>0</v>
      </c>
      <c r="BI328" s="140">
        <f>IF(N328="nulová",J328,0)</f>
        <v>0</v>
      </c>
      <c r="BJ328" s="17" t="s">
        <v>190</v>
      </c>
      <c r="BK328" s="140">
        <f>ROUND(I328*H328,2)</f>
        <v>283187.84999999998</v>
      </c>
      <c r="BL328" s="17" t="s">
        <v>189</v>
      </c>
      <c r="BM328" s="139" t="s">
        <v>437</v>
      </c>
    </row>
    <row r="329" spans="2:65" s="1" customFormat="1" ht="29.25">
      <c r="B329" s="29"/>
      <c r="D329" s="141" t="s">
        <v>192</v>
      </c>
      <c r="F329" s="142" t="s">
        <v>438</v>
      </c>
      <c r="L329" s="29"/>
      <c r="M329" s="143"/>
      <c r="T329" s="53"/>
      <c r="AT329" s="17" t="s">
        <v>192</v>
      </c>
      <c r="AU329" s="17" t="s">
        <v>190</v>
      </c>
    </row>
    <row r="330" spans="2:65" s="1" customFormat="1">
      <c r="B330" s="29"/>
      <c r="D330" s="144" t="s">
        <v>194</v>
      </c>
      <c r="F330" s="145" t="s">
        <v>439</v>
      </c>
      <c r="L330" s="29"/>
      <c r="M330" s="143"/>
      <c r="T330" s="53"/>
      <c r="AT330" s="17" t="s">
        <v>194</v>
      </c>
      <c r="AU330" s="17" t="s">
        <v>190</v>
      </c>
    </row>
    <row r="331" spans="2:65" s="12" customFormat="1">
      <c r="B331" s="146"/>
      <c r="D331" s="141" t="s">
        <v>196</v>
      </c>
      <c r="E331" s="147" t="s">
        <v>1</v>
      </c>
      <c r="F331" s="148" t="s">
        <v>372</v>
      </c>
      <c r="H331" s="147" t="s">
        <v>1</v>
      </c>
      <c r="L331" s="146"/>
      <c r="M331" s="149"/>
      <c r="T331" s="150"/>
      <c r="AT331" s="147" t="s">
        <v>196</v>
      </c>
      <c r="AU331" s="147" t="s">
        <v>190</v>
      </c>
      <c r="AV331" s="12" t="s">
        <v>80</v>
      </c>
      <c r="AW331" s="12" t="s">
        <v>27</v>
      </c>
      <c r="AX331" s="12" t="s">
        <v>72</v>
      </c>
      <c r="AY331" s="147" t="s">
        <v>182</v>
      </c>
    </row>
    <row r="332" spans="2:65" s="12" customFormat="1">
      <c r="B332" s="146"/>
      <c r="D332" s="141" t="s">
        <v>196</v>
      </c>
      <c r="E332" s="147" t="s">
        <v>1</v>
      </c>
      <c r="F332" s="148" t="s">
        <v>440</v>
      </c>
      <c r="H332" s="147" t="s">
        <v>1</v>
      </c>
      <c r="L332" s="146"/>
      <c r="M332" s="149"/>
      <c r="T332" s="150"/>
      <c r="AT332" s="147" t="s">
        <v>196</v>
      </c>
      <c r="AU332" s="147" t="s">
        <v>190</v>
      </c>
      <c r="AV332" s="12" t="s">
        <v>80</v>
      </c>
      <c r="AW332" s="12" t="s">
        <v>27</v>
      </c>
      <c r="AX332" s="12" t="s">
        <v>72</v>
      </c>
      <c r="AY332" s="147" t="s">
        <v>182</v>
      </c>
    </row>
    <row r="333" spans="2:65" s="12" customFormat="1">
      <c r="B333" s="146"/>
      <c r="D333" s="141" t="s">
        <v>196</v>
      </c>
      <c r="E333" s="147" t="s">
        <v>1</v>
      </c>
      <c r="F333" s="148" t="s">
        <v>441</v>
      </c>
      <c r="H333" s="147" t="s">
        <v>1</v>
      </c>
      <c r="L333" s="146"/>
      <c r="M333" s="149"/>
      <c r="T333" s="150"/>
      <c r="AT333" s="147" t="s">
        <v>196</v>
      </c>
      <c r="AU333" s="147" t="s">
        <v>190</v>
      </c>
      <c r="AV333" s="12" t="s">
        <v>80</v>
      </c>
      <c r="AW333" s="12" t="s">
        <v>27</v>
      </c>
      <c r="AX333" s="12" t="s">
        <v>72</v>
      </c>
      <c r="AY333" s="147" t="s">
        <v>182</v>
      </c>
    </row>
    <row r="334" spans="2:65" s="13" customFormat="1">
      <c r="B334" s="151"/>
      <c r="D334" s="141" t="s">
        <v>196</v>
      </c>
      <c r="E334" s="152" t="s">
        <v>1</v>
      </c>
      <c r="F334" s="153" t="s">
        <v>442</v>
      </c>
      <c r="H334" s="154">
        <v>17.875</v>
      </c>
      <c r="L334" s="151"/>
      <c r="M334" s="155"/>
      <c r="T334" s="156"/>
      <c r="AT334" s="152" t="s">
        <v>196</v>
      </c>
      <c r="AU334" s="152" t="s">
        <v>190</v>
      </c>
      <c r="AV334" s="13" t="s">
        <v>190</v>
      </c>
      <c r="AW334" s="13" t="s">
        <v>27</v>
      </c>
      <c r="AX334" s="13" t="s">
        <v>72</v>
      </c>
      <c r="AY334" s="152" t="s">
        <v>182</v>
      </c>
    </row>
    <row r="335" spans="2:65" s="12" customFormat="1">
      <c r="B335" s="146"/>
      <c r="D335" s="141" t="s">
        <v>196</v>
      </c>
      <c r="E335" s="147" t="s">
        <v>1</v>
      </c>
      <c r="F335" s="148" t="s">
        <v>443</v>
      </c>
      <c r="H335" s="147" t="s">
        <v>1</v>
      </c>
      <c r="L335" s="146"/>
      <c r="M335" s="149"/>
      <c r="T335" s="150"/>
      <c r="AT335" s="147" t="s">
        <v>196</v>
      </c>
      <c r="AU335" s="147" t="s">
        <v>190</v>
      </c>
      <c r="AV335" s="12" t="s">
        <v>80</v>
      </c>
      <c r="AW335" s="12" t="s">
        <v>27</v>
      </c>
      <c r="AX335" s="12" t="s">
        <v>72</v>
      </c>
      <c r="AY335" s="147" t="s">
        <v>182</v>
      </c>
    </row>
    <row r="336" spans="2:65" s="13" customFormat="1">
      <c r="B336" s="151"/>
      <c r="D336" s="141" t="s">
        <v>196</v>
      </c>
      <c r="E336" s="152" t="s">
        <v>1</v>
      </c>
      <c r="F336" s="153" t="s">
        <v>442</v>
      </c>
      <c r="H336" s="154">
        <v>17.875</v>
      </c>
      <c r="L336" s="151"/>
      <c r="M336" s="155"/>
      <c r="T336" s="156"/>
      <c r="AT336" s="152" t="s">
        <v>196</v>
      </c>
      <c r="AU336" s="152" t="s">
        <v>190</v>
      </c>
      <c r="AV336" s="13" t="s">
        <v>190</v>
      </c>
      <c r="AW336" s="13" t="s">
        <v>27</v>
      </c>
      <c r="AX336" s="13" t="s">
        <v>72</v>
      </c>
      <c r="AY336" s="152" t="s">
        <v>182</v>
      </c>
    </row>
    <row r="337" spans="2:51" s="12" customFormat="1">
      <c r="B337" s="146"/>
      <c r="D337" s="141" t="s">
        <v>196</v>
      </c>
      <c r="E337" s="147" t="s">
        <v>1</v>
      </c>
      <c r="F337" s="148" t="s">
        <v>444</v>
      </c>
      <c r="H337" s="147" t="s">
        <v>1</v>
      </c>
      <c r="L337" s="146"/>
      <c r="M337" s="149"/>
      <c r="T337" s="150"/>
      <c r="AT337" s="147" t="s">
        <v>196</v>
      </c>
      <c r="AU337" s="147" t="s">
        <v>190</v>
      </c>
      <c r="AV337" s="12" t="s">
        <v>80</v>
      </c>
      <c r="AW337" s="12" t="s">
        <v>27</v>
      </c>
      <c r="AX337" s="12" t="s">
        <v>72</v>
      </c>
      <c r="AY337" s="147" t="s">
        <v>182</v>
      </c>
    </row>
    <row r="338" spans="2:51" s="13" customFormat="1">
      <c r="B338" s="151"/>
      <c r="D338" s="141" t="s">
        <v>196</v>
      </c>
      <c r="E338" s="152" t="s">
        <v>1</v>
      </c>
      <c r="F338" s="153" t="s">
        <v>445</v>
      </c>
      <c r="H338" s="154">
        <v>23.925000000000001</v>
      </c>
      <c r="L338" s="151"/>
      <c r="M338" s="155"/>
      <c r="T338" s="156"/>
      <c r="AT338" s="152" t="s">
        <v>196</v>
      </c>
      <c r="AU338" s="152" t="s">
        <v>190</v>
      </c>
      <c r="AV338" s="13" t="s">
        <v>190</v>
      </c>
      <c r="AW338" s="13" t="s">
        <v>27</v>
      </c>
      <c r="AX338" s="13" t="s">
        <v>72</v>
      </c>
      <c r="AY338" s="152" t="s">
        <v>182</v>
      </c>
    </row>
    <row r="339" spans="2:51" s="12" customFormat="1">
      <c r="B339" s="146"/>
      <c r="D339" s="141" t="s">
        <v>196</v>
      </c>
      <c r="E339" s="147" t="s">
        <v>1</v>
      </c>
      <c r="F339" s="148" t="s">
        <v>446</v>
      </c>
      <c r="H339" s="147" t="s">
        <v>1</v>
      </c>
      <c r="L339" s="146"/>
      <c r="M339" s="149"/>
      <c r="T339" s="150"/>
      <c r="AT339" s="147" t="s">
        <v>196</v>
      </c>
      <c r="AU339" s="147" t="s">
        <v>190</v>
      </c>
      <c r="AV339" s="12" t="s">
        <v>80</v>
      </c>
      <c r="AW339" s="12" t="s">
        <v>27</v>
      </c>
      <c r="AX339" s="12" t="s">
        <v>72</v>
      </c>
      <c r="AY339" s="147" t="s">
        <v>182</v>
      </c>
    </row>
    <row r="340" spans="2:51" s="13" customFormat="1">
      <c r="B340" s="151"/>
      <c r="D340" s="141" t="s">
        <v>196</v>
      </c>
      <c r="E340" s="152" t="s">
        <v>1</v>
      </c>
      <c r="F340" s="153" t="s">
        <v>445</v>
      </c>
      <c r="H340" s="154">
        <v>23.925000000000001</v>
      </c>
      <c r="L340" s="151"/>
      <c r="M340" s="155"/>
      <c r="T340" s="156"/>
      <c r="AT340" s="152" t="s">
        <v>196</v>
      </c>
      <c r="AU340" s="152" t="s">
        <v>190</v>
      </c>
      <c r="AV340" s="13" t="s">
        <v>190</v>
      </c>
      <c r="AW340" s="13" t="s">
        <v>27</v>
      </c>
      <c r="AX340" s="13" t="s">
        <v>72</v>
      </c>
      <c r="AY340" s="152" t="s">
        <v>182</v>
      </c>
    </row>
    <row r="341" spans="2:51" s="12" customFormat="1">
      <c r="B341" s="146"/>
      <c r="D341" s="141" t="s">
        <v>196</v>
      </c>
      <c r="E341" s="147" t="s">
        <v>1</v>
      </c>
      <c r="F341" s="148" t="s">
        <v>447</v>
      </c>
      <c r="H341" s="147" t="s">
        <v>1</v>
      </c>
      <c r="L341" s="146"/>
      <c r="M341" s="149"/>
      <c r="T341" s="150"/>
      <c r="AT341" s="147" t="s">
        <v>196</v>
      </c>
      <c r="AU341" s="147" t="s">
        <v>190</v>
      </c>
      <c r="AV341" s="12" t="s">
        <v>80</v>
      </c>
      <c r="AW341" s="12" t="s">
        <v>27</v>
      </c>
      <c r="AX341" s="12" t="s">
        <v>72</v>
      </c>
      <c r="AY341" s="147" t="s">
        <v>182</v>
      </c>
    </row>
    <row r="342" spans="2:51" s="13" customFormat="1">
      <c r="B342" s="151"/>
      <c r="D342" s="141" t="s">
        <v>196</v>
      </c>
      <c r="E342" s="152" t="s">
        <v>1</v>
      </c>
      <c r="F342" s="153" t="s">
        <v>448</v>
      </c>
      <c r="H342" s="154">
        <v>37.5</v>
      </c>
      <c r="L342" s="151"/>
      <c r="M342" s="155"/>
      <c r="T342" s="156"/>
      <c r="AT342" s="152" t="s">
        <v>196</v>
      </c>
      <c r="AU342" s="152" t="s">
        <v>190</v>
      </c>
      <c r="AV342" s="13" t="s">
        <v>190</v>
      </c>
      <c r="AW342" s="13" t="s">
        <v>27</v>
      </c>
      <c r="AX342" s="13" t="s">
        <v>72</v>
      </c>
      <c r="AY342" s="152" t="s">
        <v>182</v>
      </c>
    </row>
    <row r="343" spans="2:51" s="13" customFormat="1">
      <c r="B343" s="151"/>
      <c r="D343" s="141" t="s">
        <v>196</v>
      </c>
      <c r="E343" s="152" t="s">
        <v>1</v>
      </c>
      <c r="F343" s="153" t="s">
        <v>449</v>
      </c>
      <c r="H343" s="154">
        <v>9</v>
      </c>
      <c r="L343" s="151"/>
      <c r="M343" s="155"/>
      <c r="T343" s="156"/>
      <c r="AT343" s="152" t="s">
        <v>196</v>
      </c>
      <c r="AU343" s="152" t="s">
        <v>190</v>
      </c>
      <c r="AV343" s="13" t="s">
        <v>190</v>
      </c>
      <c r="AW343" s="13" t="s">
        <v>27</v>
      </c>
      <c r="AX343" s="13" t="s">
        <v>72</v>
      </c>
      <c r="AY343" s="152" t="s">
        <v>182</v>
      </c>
    </row>
    <row r="344" spans="2:51" s="13" customFormat="1">
      <c r="B344" s="151"/>
      <c r="D344" s="141" t="s">
        <v>196</v>
      </c>
      <c r="E344" s="152" t="s">
        <v>1</v>
      </c>
      <c r="F344" s="153" t="s">
        <v>450</v>
      </c>
      <c r="H344" s="154">
        <v>12.25</v>
      </c>
      <c r="L344" s="151"/>
      <c r="M344" s="155"/>
      <c r="T344" s="156"/>
      <c r="AT344" s="152" t="s">
        <v>196</v>
      </c>
      <c r="AU344" s="152" t="s">
        <v>190</v>
      </c>
      <c r="AV344" s="13" t="s">
        <v>190</v>
      </c>
      <c r="AW344" s="13" t="s">
        <v>27</v>
      </c>
      <c r="AX344" s="13" t="s">
        <v>72</v>
      </c>
      <c r="AY344" s="152" t="s">
        <v>182</v>
      </c>
    </row>
    <row r="345" spans="2:51" s="13" customFormat="1">
      <c r="B345" s="151"/>
      <c r="D345" s="141" t="s">
        <v>196</v>
      </c>
      <c r="E345" s="152" t="s">
        <v>1</v>
      </c>
      <c r="F345" s="153" t="s">
        <v>451</v>
      </c>
      <c r="H345" s="154">
        <v>6.75</v>
      </c>
      <c r="L345" s="151"/>
      <c r="M345" s="155"/>
      <c r="T345" s="156"/>
      <c r="AT345" s="152" t="s">
        <v>196</v>
      </c>
      <c r="AU345" s="152" t="s">
        <v>190</v>
      </c>
      <c r="AV345" s="13" t="s">
        <v>190</v>
      </c>
      <c r="AW345" s="13" t="s">
        <v>27</v>
      </c>
      <c r="AX345" s="13" t="s">
        <v>72</v>
      </c>
      <c r="AY345" s="152" t="s">
        <v>182</v>
      </c>
    </row>
    <row r="346" spans="2:51" s="13" customFormat="1">
      <c r="B346" s="151"/>
      <c r="D346" s="141" t="s">
        <v>196</v>
      </c>
      <c r="E346" s="152" t="s">
        <v>1</v>
      </c>
      <c r="F346" s="153" t="s">
        <v>452</v>
      </c>
      <c r="H346" s="154">
        <v>6.3639999999999999</v>
      </c>
      <c r="L346" s="151"/>
      <c r="M346" s="155"/>
      <c r="T346" s="156"/>
      <c r="AT346" s="152" t="s">
        <v>196</v>
      </c>
      <c r="AU346" s="152" t="s">
        <v>190</v>
      </c>
      <c r="AV346" s="13" t="s">
        <v>190</v>
      </c>
      <c r="AW346" s="13" t="s">
        <v>27</v>
      </c>
      <c r="AX346" s="13" t="s">
        <v>72</v>
      </c>
      <c r="AY346" s="152" t="s">
        <v>182</v>
      </c>
    </row>
    <row r="347" spans="2:51" s="13" customFormat="1">
      <c r="B347" s="151"/>
      <c r="D347" s="141" t="s">
        <v>196</v>
      </c>
      <c r="E347" s="152" t="s">
        <v>1</v>
      </c>
      <c r="F347" s="153" t="s">
        <v>453</v>
      </c>
      <c r="H347" s="154">
        <v>1.68</v>
      </c>
      <c r="L347" s="151"/>
      <c r="M347" s="155"/>
      <c r="T347" s="156"/>
      <c r="AT347" s="152" t="s">
        <v>196</v>
      </c>
      <c r="AU347" s="152" t="s">
        <v>190</v>
      </c>
      <c r="AV347" s="13" t="s">
        <v>190</v>
      </c>
      <c r="AW347" s="13" t="s">
        <v>27</v>
      </c>
      <c r="AX347" s="13" t="s">
        <v>72</v>
      </c>
      <c r="AY347" s="152" t="s">
        <v>182</v>
      </c>
    </row>
    <row r="348" spans="2:51" s="13" customFormat="1">
      <c r="B348" s="151"/>
      <c r="D348" s="141" t="s">
        <v>196</v>
      </c>
      <c r="E348" s="152" t="s">
        <v>1</v>
      </c>
      <c r="F348" s="153" t="s">
        <v>454</v>
      </c>
      <c r="H348" s="154">
        <v>0.54</v>
      </c>
      <c r="L348" s="151"/>
      <c r="M348" s="155"/>
      <c r="T348" s="156"/>
      <c r="AT348" s="152" t="s">
        <v>196</v>
      </c>
      <c r="AU348" s="152" t="s">
        <v>190</v>
      </c>
      <c r="AV348" s="13" t="s">
        <v>190</v>
      </c>
      <c r="AW348" s="13" t="s">
        <v>27</v>
      </c>
      <c r="AX348" s="13" t="s">
        <v>72</v>
      </c>
      <c r="AY348" s="152" t="s">
        <v>182</v>
      </c>
    </row>
    <row r="349" spans="2:51" s="13" customFormat="1">
      <c r="B349" s="151"/>
      <c r="D349" s="141" t="s">
        <v>196</v>
      </c>
      <c r="E349" s="152" t="s">
        <v>1</v>
      </c>
      <c r="F349" s="153" t="s">
        <v>455</v>
      </c>
      <c r="H349" s="154">
        <v>6.57</v>
      </c>
      <c r="L349" s="151"/>
      <c r="M349" s="155"/>
      <c r="T349" s="156"/>
      <c r="AT349" s="152" t="s">
        <v>196</v>
      </c>
      <c r="AU349" s="152" t="s">
        <v>190</v>
      </c>
      <c r="AV349" s="13" t="s">
        <v>190</v>
      </c>
      <c r="AW349" s="13" t="s">
        <v>27</v>
      </c>
      <c r="AX349" s="13" t="s">
        <v>72</v>
      </c>
      <c r="AY349" s="152" t="s">
        <v>182</v>
      </c>
    </row>
    <row r="350" spans="2:51" s="13" customFormat="1">
      <c r="B350" s="151"/>
      <c r="D350" s="141" t="s">
        <v>196</v>
      </c>
      <c r="E350" s="152" t="s">
        <v>1</v>
      </c>
      <c r="F350" s="153" t="s">
        <v>456</v>
      </c>
      <c r="H350" s="154">
        <v>0.39400000000000002</v>
      </c>
      <c r="L350" s="151"/>
      <c r="M350" s="155"/>
      <c r="T350" s="156"/>
      <c r="AT350" s="152" t="s">
        <v>196</v>
      </c>
      <c r="AU350" s="152" t="s">
        <v>190</v>
      </c>
      <c r="AV350" s="13" t="s">
        <v>190</v>
      </c>
      <c r="AW350" s="13" t="s">
        <v>27</v>
      </c>
      <c r="AX350" s="13" t="s">
        <v>72</v>
      </c>
      <c r="AY350" s="152" t="s">
        <v>182</v>
      </c>
    </row>
    <row r="351" spans="2:51" s="13" customFormat="1">
      <c r="B351" s="151"/>
      <c r="D351" s="141" t="s">
        <v>196</v>
      </c>
      <c r="E351" s="152" t="s">
        <v>1</v>
      </c>
      <c r="F351" s="153" t="s">
        <v>457</v>
      </c>
      <c r="H351" s="154">
        <v>3.25</v>
      </c>
      <c r="L351" s="151"/>
      <c r="M351" s="155"/>
      <c r="T351" s="156"/>
      <c r="AT351" s="152" t="s">
        <v>196</v>
      </c>
      <c r="AU351" s="152" t="s">
        <v>190</v>
      </c>
      <c r="AV351" s="13" t="s">
        <v>190</v>
      </c>
      <c r="AW351" s="13" t="s">
        <v>27</v>
      </c>
      <c r="AX351" s="13" t="s">
        <v>72</v>
      </c>
      <c r="AY351" s="152" t="s">
        <v>182</v>
      </c>
    </row>
    <row r="352" spans="2:51" s="13" customFormat="1">
      <c r="B352" s="151"/>
      <c r="D352" s="141" t="s">
        <v>196</v>
      </c>
      <c r="E352" s="152" t="s">
        <v>1</v>
      </c>
      <c r="F352" s="153" t="s">
        <v>458</v>
      </c>
      <c r="H352" s="154">
        <v>3.7309999999999999</v>
      </c>
      <c r="L352" s="151"/>
      <c r="M352" s="155"/>
      <c r="T352" s="156"/>
      <c r="AT352" s="152" t="s">
        <v>196</v>
      </c>
      <c r="AU352" s="152" t="s">
        <v>190</v>
      </c>
      <c r="AV352" s="13" t="s">
        <v>190</v>
      </c>
      <c r="AW352" s="13" t="s">
        <v>27</v>
      </c>
      <c r="AX352" s="13" t="s">
        <v>72</v>
      </c>
      <c r="AY352" s="152" t="s">
        <v>182</v>
      </c>
    </row>
    <row r="353" spans="2:65" s="14" customFormat="1">
      <c r="B353" s="157"/>
      <c r="D353" s="141" t="s">
        <v>196</v>
      </c>
      <c r="E353" s="158" t="s">
        <v>1</v>
      </c>
      <c r="F353" s="159" t="s">
        <v>201</v>
      </c>
      <c r="H353" s="160">
        <v>171.62899999999999</v>
      </c>
      <c r="L353" s="157"/>
      <c r="M353" s="161"/>
      <c r="T353" s="162"/>
      <c r="AT353" s="158" t="s">
        <v>196</v>
      </c>
      <c r="AU353" s="158" t="s">
        <v>190</v>
      </c>
      <c r="AV353" s="14" t="s">
        <v>189</v>
      </c>
      <c r="AW353" s="14" t="s">
        <v>27</v>
      </c>
      <c r="AX353" s="14" t="s">
        <v>80</v>
      </c>
      <c r="AY353" s="158" t="s">
        <v>182</v>
      </c>
    </row>
    <row r="354" spans="2:65" s="1" customFormat="1" ht="33" customHeight="1">
      <c r="B354" s="29"/>
      <c r="C354" s="129" t="s">
        <v>459</v>
      </c>
      <c r="D354" s="129" t="s">
        <v>184</v>
      </c>
      <c r="E354" s="130" t="s">
        <v>460</v>
      </c>
      <c r="F354" s="131" t="s">
        <v>461</v>
      </c>
      <c r="G354" s="132" t="s">
        <v>187</v>
      </c>
      <c r="H354" s="133">
        <v>2.363</v>
      </c>
      <c r="I354" s="134">
        <v>1970</v>
      </c>
      <c r="J354" s="134">
        <f>ROUND(I354*H354,2)</f>
        <v>4655.1099999999997</v>
      </c>
      <c r="K354" s="131" t="s">
        <v>188</v>
      </c>
      <c r="L354" s="29"/>
      <c r="M354" s="135" t="s">
        <v>1</v>
      </c>
      <c r="N354" s="136" t="s">
        <v>38</v>
      </c>
      <c r="O354" s="137">
        <v>0.98699999999999999</v>
      </c>
      <c r="P354" s="137">
        <f>O354*H354</f>
        <v>2.332281</v>
      </c>
      <c r="Q354" s="137">
        <v>0.73558000000000001</v>
      </c>
      <c r="R354" s="137">
        <f>Q354*H354</f>
        <v>1.7381755400000001</v>
      </c>
      <c r="S354" s="137">
        <v>0</v>
      </c>
      <c r="T354" s="138">
        <f>S354*H354</f>
        <v>0</v>
      </c>
      <c r="AR354" s="139" t="s">
        <v>189</v>
      </c>
      <c r="AT354" s="139" t="s">
        <v>184</v>
      </c>
      <c r="AU354" s="139" t="s">
        <v>190</v>
      </c>
      <c r="AY354" s="17" t="s">
        <v>182</v>
      </c>
      <c r="BE354" s="140">
        <f>IF(N354="základní",J354,0)</f>
        <v>0</v>
      </c>
      <c r="BF354" s="140">
        <f>IF(N354="snížená",J354,0)</f>
        <v>4655.1099999999997</v>
      </c>
      <c r="BG354" s="140">
        <f>IF(N354="zákl. přenesená",J354,0)</f>
        <v>0</v>
      </c>
      <c r="BH354" s="140">
        <f>IF(N354="sníž. přenesená",J354,0)</f>
        <v>0</v>
      </c>
      <c r="BI354" s="140">
        <f>IF(N354="nulová",J354,0)</f>
        <v>0</v>
      </c>
      <c r="BJ354" s="17" t="s">
        <v>190</v>
      </c>
      <c r="BK354" s="140">
        <f>ROUND(I354*H354,2)</f>
        <v>4655.1099999999997</v>
      </c>
      <c r="BL354" s="17" t="s">
        <v>189</v>
      </c>
      <c r="BM354" s="139" t="s">
        <v>462</v>
      </c>
    </row>
    <row r="355" spans="2:65" s="1" customFormat="1" ht="29.25">
      <c r="B355" s="29"/>
      <c r="D355" s="141" t="s">
        <v>192</v>
      </c>
      <c r="F355" s="142" t="s">
        <v>463</v>
      </c>
      <c r="L355" s="29"/>
      <c r="M355" s="143"/>
      <c r="T355" s="53"/>
      <c r="AT355" s="17" t="s">
        <v>192</v>
      </c>
      <c r="AU355" s="17" t="s">
        <v>190</v>
      </c>
    </row>
    <row r="356" spans="2:65" s="1" customFormat="1">
      <c r="B356" s="29"/>
      <c r="D356" s="144" t="s">
        <v>194</v>
      </c>
      <c r="F356" s="145" t="s">
        <v>464</v>
      </c>
      <c r="L356" s="29"/>
      <c r="M356" s="143"/>
      <c r="T356" s="53"/>
      <c r="AT356" s="17" t="s">
        <v>194</v>
      </c>
      <c r="AU356" s="17" t="s">
        <v>190</v>
      </c>
    </row>
    <row r="357" spans="2:65" s="13" customFormat="1">
      <c r="B357" s="151"/>
      <c r="D357" s="141" t="s">
        <v>196</v>
      </c>
      <c r="E357" s="152" t="s">
        <v>1</v>
      </c>
      <c r="F357" s="153" t="s">
        <v>465</v>
      </c>
      <c r="H357" s="154">
        <v>2.363</v>
      </c>
      <c r="L357" s="151"/>
      <c r="M357" s="155"/>
      <c r="T357" s="156"/>
      <c r="AT357" s="152" t="s">
        <v>196</v>
      </c>
      <c r="AU357" s="152" t="s">
        <v>190</v>
      </c>
      <c r="AV357" s="13" t="s">
        <v>190</v>
      </c>
      <c r="AW357" s="13" t="s">
        <v>27</v>
      </c>
      <c r="AX357" s="13" t="s">
        <v>80</v>
      </c>
      <c r="AY357" s="152" t="s">
        <v>182</v>
      </c>
    </row>
    <row r="358" spans="2:65" s="1" customFormat="1" ht="33" customHeight="1">
      <c r="B358" s="29"/>
      <c r="C358" s="129" t="s">
        <v>466</v>
      </c>
      <c r="D358" s="129" t="s">
        <v>184</v>
      </c>
      <c r="E358" s="130" t="s">
        <v>467</v>
      </c>
      <c r="F358" s="131" t="s">
        <v>468</v>
      </c>
      <c r="G358" s="132" t="s">
        <v>187</v>
      </c>
      <c r="H358" s="133">
        <v>4.7249999999999996</v>
      </c>
      <c r="I358" s="134">
        <v>3230</v>
      </c>
      <c r="J358" s="134">
        <f>ROUND(I358*H358,2)</f>
        <v>15261.75</v>
      </c>
      <c r="K358" s="131" t="s">
        <v>188</v>
      </c>
      <c r="L358" s="29"/>
      <c r="M358" s="135" t="s">
        <v>1</v>
      </c>
      <c r="N358" s="136" t="s">
        <v>38</v>
      </c>
      <c r="O358" s="137">
        <v>1.5169999999999999</v>
      </c>
      <c r="P358" s="137">
        <f>O358*H358</f>
        <v>7.1678249999999988</v>
      </c>
      <c r="Q358" s="137">
        <v>1.2381500000000001</v>
      </c>
      <c r="R358" s="137">
        <f>Q358*H358</f>
        <v>5.8502587500000001</v>
      </c>
      <c r="S358" s="137">
        <v>0</v>
      </c>
      <c r="T358" s="138">
        <f>S358*H358</f>
        <v>0</v>
      </c>
      <c r="AR358" s="139" t="s">
        <v>189</v>
      </c>
      <c r="AT358" s="139" t="s">
        <v>184</v>
      </c>
      <c r="AU358" s="139" t="s">
        <v>190</v>
      </c>
      <c r="AY358" s="17" t="s">
        <v>182</v>
      </c>
      <c r="BE358" s="140">
        <f>IF(N358="základní",J358,0)</f>
        <v>0</v>
      </c>
      <c r="BF358" s="140">
        <f>IF(N358="snížená",J358,0)</f>
        <v>15261.75</v>
      </c>
      <c r="BG358" s="140">
        <f>IF(N358="zákl. přenesená",J358,0)</f>
        <v>0</v>
      </c>
      <c r="BH358" s="140">
        <f>IF(N358="sníž. přenesená",J358,0)</f>
        <v>0</v>
      </c>
      <c r="BI358" s="140">
        <f>IF(N358="nulová",J358,0)</f>
        <v>0</v>
      </c>
      <c r="BJ358" s="17" t="s">
        <v>190</v>
      </c>
      <c r="BK358" s="140">
        <f>ROUND(I358*H358,2)</f>
        <v>15261.75</v>
      </c>
      <c r="BL358" s="17" t="s">
        <v>189</v>
      </c>
      <c r="BM358" s="139" t="s">
        <v>469</v>
      </c>
    </row>
    <row r="359" spans="2:65" s="1" customFormat="1" ht="29.25">
      <c r="B359" s="29"/>
      <c r="D359" s="141" t="s">
        <v>192</v>
      </c>
      <c r="F359" s="142" t="s">
        <v>470</v>
      </c>
      <c r="L359" s="29"/>
      <c r="M359" s="143"/>
      <c r="T359" s="53"/>
      <c r="AT359" s="17" t="s">
        <v>192</v>
      </c>
      <c r="AU359" s="17" t="s">
        <v>190</v>
      </c>
    </row>
    <row r="360" spans="2:65" s="1" customFormat="1">
      <c r="B360" s="29"/>
      <c r="D360" s="144" t="s">
        <v>194</v>
      </c>
      <c r="F360" s="145" t="s">
        <v>471</v>
      </c>
      <c r="L360" s="29"/>
      <c r="M360" s="143"/>
      <c r="T360" s="53"/>
      <c r="AT360" s="17" t="s">
        <v>194</v>
      </c>
      <c r="AU360" s="17" t="s">
        <v>190</v>
      </c>
    </row>
    <row r="361" spans="2:65" s="13" customFormat="1">
      <c r="B361" s="151"/>
      <c r="D361" s="141" t="s">
        <v>196</v>
      </c>
      <c r="E361" s="152" t="s">
        <v>1</v>
      </c>
      <c r="F361" s="153" t="s">
        <v>472</v>
      </c>
      <c r="H361" s="154">
        <v>4.7249999999999996</v>
      </c>
      <c r="L361" s="151"/>
      <c r="M361" s="155"/>
      <c r="T361" s="156"/>
      <c r="AT361" s="152" t="s">
        <v>196</v>
      </c>
      <c r="AU361" s="152" t="s">
        <v>190</v>
      </c>
      <c r="AV361" s="13" t="s">
        <v>190</v>
      </c>
      <c r="AW361" s="13" t="s">
        <v>27</v>
      </c>
      <c r="AX361" s="13" t="s">
        <v>80</v>
      </c>
      <c r="AY361" s="152" t="s">
        <v>182</v>
      </c>
    </row>
    <row r="362" spans="2:65" s="1" customFormat="1" ht="21.75" customHeight="1">
      <c r="B362" s="29"/>
      <c r="C362" s="129" t="s">
        <v>473</v>
      </c>
      <c r="D362" s="129" t="s">
        <v>184</v>
      </c>
      <c r="E362" s="130" t="s">
        <v>474</v>
      </c>
      <c r="F362" s="131" t="s">
        <v>475</v>
      </c>
      <c r="G362" s="132" t="s">
        <v>265</v>
      </c>
      <c r="H362" s="133">
        <v>0.95799999999999996</v>
      </c>
      <c r="I362" s="134">
        <v>56700</v>
      </c>
      <c r="J362" s="134">
        <f>ROUND(I362*H362,2)</f>
        <v>54318.6</v>
      </c>
      <c r="K362" s="131" t="s">
        <v>188</v>
      </c>
      <c r="L362" s="29"/>
      <c r="M362" s="135" t="s">
        <v>1</v>
      </c>
      <c r="N362" s="136" t="s">
        <v>38</v>
      </c>
      <c r="O362" s="137">
        <v>23.968</v>
      </c>
      <c r="P362" s="137">
        <f>O362*H362</f>
        <v>22.961344</v>
      </c>
      <c r="Q362" s="137">
        <v>1.0606199999999999</v>
      </c>
      <c r="R362" s="137">
        <f>Q362*H362</f>
        <v>1.0160739599999999</v>
      </c>
      <c r="S362" s="137">
        <v>0</v>
      </c>
      <c r="T362" s="138">
        <f>S362*H362</f>
        <v>0</v>
      </c>
      <c r="AR362" s="139" t="s">
        <v>189</v>
      </c>
      <c r="AT362" s="139" t="s">
        <v>184</v>
      </c>
      <c r="AU362" s="139" t="s">
        <v>190</v>
      </c>
      <c r="AY362" s="17" t="s">
        <v>182</v>
      </c>
      <c r="BE362" s="140">
        <f>IF(N362="základní",J362,0)</f>
        <v>0</v>
      </c>
      <c r="BF362" s="140">
        <f>IF(N362="snížená",J362,0)</f>
        <v>54318.6</v>
      </c>
      <c r="BG362" s="140">
        <f>IF(N362="zákl. přenesená",J362,0)</f>
        <v>0</v>
      </c>
      <c r="BH362" s="140">
        <f>IF(N362="sníž. přenesená",J362,0)</f>
        <v>0</v>
      </c>
      <c r="BI362" s="140">
        <f>IF(N362="nulová",J362,0)</f>
        <v>0</v>
      </c>
      <c r="BJ362" s="17" t="s">
        <v>190</v>
      </c>
      <c r="BK362" s="140">
        <f>ROUND(I362*H362,2)</f>
        <v>54318.6</v>
      </c>
      <c r="BL362" s="17" t="s">
        <v>189</v>
      </c>
      <c r="BM362" s="139" t="s">
        <v>476</v>
      </c>
    </row>
    <row r="363" spans="2:65" s="1" customFormat="1">
      <c r="B363" s="29"/>
      <c r="D363" s="141" t="s">
        <v>192</v>
      </c>
      <c r="F363" s="142" t="s">
        <v>477</v>
      </c>
      <c r="L363" s="29"/>
      <c r="M363" s="143"/>
      <c r="T363" s="53"/>
      <c r="AT363" s="17" t="s">
        <v>192</v>
      </c>
      <c r="AU363" s="17" t="s">
        <v>190</v>
      </c>
    </row>
    <row r="364" spans="2:65" s="1" customFormat="1">
      <c r="B364" s="29"/>
      <c r="D364" s="144" t="s">
        <v>194</v>
      </c>
      <c r="F364" s="145" t="s">
        <v>478</v>
      </c>
      <c r="L364" s="29"/>
      <c r="M364" s="143"/>
      <c r="T364" s="53"/>
      <c r="AT364" s="17" t="s">
        <v>194</v>
      </c>
      <c r="AU364" s="17" t="s">
        <v>190</v>
      </c>
    </row>
    <row r="365" spans="2:65" s="12" customFormat="1">
      <c r="B365" s="146"/>
      <c r="D365" s="141" t="s">
        <v>196</v>
      </c>
      <c r="E365" s="147" t="s">
        <v>1</v>
      </c>
      <c r="F365" s="148" t="s">
        <v>479</v>
      </c>
      <c r="H365" s="147" t="s">
        <v>1</v>
      </c>
      <c r="L365" s="146"/>
      <c r="M365" s="149"/>
      <c r="T365" s="150"/>
      <c r="AT365" s="147" t="s">
        <v>196</v>
      </c>
      <c r="AU365" s="147" t="s">
        <v>190</v>
      </c>
      <c r="AV365" s="12" t="s">
        <v>80</v>
      </c>
      <c r="AW365" s="12" t="s">
        <v>27</v>
      </c>
      <c r="AX365" s="12" t="s">
        <v>72</v>
      </c>
      <c r="AY365" s="147" t="s">
        <v>182</v>
      </c>
    </row>
    <row r="366" spans="2:65" s="13" customFormat="1">
      <c r="B366" s="151"/>
      <c r="D366" s="141" t="s">
        <v>196</v>
      </c>
      <c r="E366" s="152" t="s">
        <v>1</v>
      </c>
      <c r="F366" s="153" t="s">
        <v>480</v>
      </c>
      <c r="H366" s="154">
        <v>0.47899999999999998</v>
      </c>
      <c r="L366" s="151"/>
      <c r="M366" s="155"/>
      <c r="T366" s="156"/>
      <c r="AT366" s="152" t="s">
        <v>196</v>
      </c>
      <c r="AU366" s="152" t="s">
        <v>190</v>
      </c>
      <c r="AV366" s="13" t="s">
        <v>190</v>
      </c>
      <c r="AW366" s="13" t="s">
        <v>27</v>
      </c>
      <c r="AX366" s="13" t="s">
        <v>72</v>
      </c>
      <c r="AY366" s="152" t="s">
        <v>182</v>
      </c>
    </row>
    <row r="367" spans="2:65" s="12" customFormat="1">
      <c r="B367" s="146"/>
      <c r="D367" s="141" t="s">
        <v>196</v>
      </c>
      <c r="E367" s="147" t="s">
        <v>1</v>
      </c>
      <c r="F367" s="148" t="s">
        <v>481</v>
      </c>
      <c r="H367" s="147" t="s">
        <v>1</v>
      </c>
      <c r="L367" s="146"/>
      <c r="M367" s="149"/>
      <c r="T367" s="150"/>
      <c r="AT367" s="147" t="s">
        <v>196</v>
      </c>
      <c r="AU367" s="147" t="s">
        <v>190</v>
      </c>
      <c r="AV367" s="12" t="s">
        <v>80</v>
      </c>
      <c r="AW367" s="12" t="s">
        <v>27</v>
      </c>
      <c r="AX367" s="12" t="s">
        <v>72</v>
      </c>
      <c r="AY367" s="147" t="s">
        <v>182</v>
      </c>
    </row>
    <row r="368" spans="2:65" s="13" customFormat="1">
      <c r="B368" s="151"/>
      <c r="D368" s="141" t="s">
        <v>196</v>
      </c>
      <c r="E368" s="152" t="s">
        <v>1</v>
      </c>
      <c r="F368" s="153" t="s">
        <v>480</v>
      </c>
      <c r="H368" s="154">
        <v>0.47899999999999998</v>
      </c>
      <c r="L368" s="151"/>
      <c r="M368" s="155"/>
      <c r="T368" s="156"/>
      <c r="AT368" s="152" t="s">
        <v>196</v>
      </c>
      <c r="AU368" s="152" t="s">
        <v>190</v>
      </c>
      <c r="AV368" s="13" t="s">
        <v>190</v>
      </c>
      <c r="AW368" s="13" t="s">
        <v>27</v>
      </c>
      <c r="AX368" s="13" t="s">
        <v>72</v>
      </c>
      <c r="AY368" s="152" t="s">
        <v>182</v>
      </c>
    </row>
    <row r="369" spans="2:65" s="14" customFormat="1">
      <c r="B369" s="157"/>
      <c r="D369" s="141" t="s">
        <v>196</v>
      </c>
      <c r="E369" s="158" t="s">
        <v>1</v>
      </c>
      <c r="F369" s="159" t="s">
        <v>201</v>
      </c>
      <c r="H369" s="160">
        <v>0.95799999999999996</v>
      </c>
      <c r="L369" s="157"/>
      <c r="M369" s="161"/>
      <c r="T369" s="162"/>
      <c r="AT369" s="158" t="s">
        <v>196</v>
      </c>
      <c r="AU369" s="158" t="s">
        <v>190</v>
      </c>
      <c r="AV369" s="14" t="s">
        <v>189</v>
      </c>
      <c r="AW369" s="14" t="s">
        <v>27</v>
      </c>
      <c r="AX369" s="14" t="s">
        <v>80</v>
      </c>
      <c r="AY369" s="158" t="s">
        <v>182</v>
      </c>
    </row>
    <row r="370" spans="2:65" s="11" customFormat="1" ht="22.9" customHeight="1">
      <c r="B370" s="118"/>
      <c r="D370" s="119" t="s">
        <v>71</v>
      </c>
      <c r="E370" s="127" t="s">
        <v>106</v>
      </c>
      <c r="F370" s="127" t="s">
        <v>482</v>
      </c>
      <c r="J370" s="128">
        <f>BK370</f>
        <v>1245045.5</v>
      </c>
      <c r="L370" s="118"/>
      <c r="M370" s="122"/>
      <c r="P370" s="123">
        <f>SUM(P371:P641)</f>
        <v>578.36513600000001</v>
      </c>
      <c r="R370" s="123">
        <f>SUM(R371:R641)</f>
        <v>255.74861128000009</v>
      </c>
      <c r="T370" s="124">
        <f>SUM(T371:T641)</f>
        <v>0</v>
      </c>
      <c r="AR370" s="119" t="s">
        <v>80</v>
      </c>
      <c r="AT370" s="125" t="s">
        <v>71</v>
      </c>
      <c r="AU370" s="125" t="s">
        <v>80</v>
      </c>
      <c r="AY370" s="119" t="s">
        <v>182</v>
      </c>
      <c r="BK370" s="126">
        <f>SUM(BK371:BK641)</f>
        <v>1245045.5</v>
      </c>
    </row>
    <row r="371" spans="2:65" s="1" customFormat="1" ht="21.75" customHeight="1">
      <c r="B371" s="29"/>
      <c r="C371" s="129" t="s">
        <v>483</v>
      </c>
      <c r="D371" s="129" t="s">
        <v>184</v>
      </c>
      <c r="E371" s="130" t="s">
        <v>484</v>
      </c>
      <c r="F371" s="131" t="s">
        <v>485</v>
      </c>
      <c r="G371" s="132" t="s">
        <v>205</v>
      </c>
      <c r="H371" s="133">
        <v>6.6260000000000003</v>
      </c>
      <c r="I371" s="134">
        <v>1540</v>
      </c>
      <c r="J371" s="134">
        <f>ROUND(I371*H371,2)</f>
        <v>10204.040000000001</v>
      </c>
      <c r="K371" s="131" t="s">
        <v>188</v>
      </c>
      <c r="L371" s="29"/>
      <c r="M371" s="135" t="s">
        <v>1</v>
      </c>
      <c r="N371" s="136" t="s">
        <v>38</v>
      </c>
      <c r="O371" s="137">
        <v>2.9340000000000002</v>
      </c>
      <c r="P371" s="137">
        <f>O371*H371</f>
        <v>19.440684000000001</v>
      </c>
      <c r="Q371" s="137">
        <v>0</v>
      </c>
      <c r="R371" s="137">
        <f>Q371*H371</f>
        <v>0</v>
      </c>
      <c r="S371" s="137">
        <v>0</v>
      </c>
      <c r="T371" s="138">
        <f>S371*H371</f>
        <v>0</v>
      </c>
      <c r="AR371" s="139" t="s">
        <v>189</v>
      </c>
      <c r="AT371" s="139" t="s">
        <v>184</v>
      </c>
      <c r="AU371" s="139" t="s">
        <v>190</v>
      </c>
      <c r="AY371" s="17" t="s">
        <v>182</v>
      </c>
      <c r="BE371" s="140">
        <f>IF(N371="základní",J371,0)</f>
        <v>0</v>
      </c>
      <c r="BF371" s="140">
        <f>IF(N371="snížená",J371,0)</f>
        <v>10204.040000000001</v>
      </c>
      <c r="BG371" s="140">
        <f>IF(N371="zákl. přenesená",J371,0)</f>
        <v>0</v>
      </c>
      <c r="BH371" s="140">
        <f>IF(N371="sníž. přenesená",J371,0)</f>
        <v>0</v>
      </c>
      <c r="BI371" s="140">
        <f>IF(N371="nulová",J371,0)</f>
        <v>0</v>
      </c>
      <c r="BJ371" s="17" t="s">
        <v>190</v>
      </c>
      <c r="BK371" s="140">
        <f>ROUND(I371*H371,2)</f>
        <v>10204.040000000001</v>
      </c>
      <c r="BL371" s="17" t="s">
        <v>189</v>
      </c>
      <c r="BM371" s="139" t="s">
        <v>486</v>
      </c>
    </row>
    <row r="372" spans="2:65" s="1" customFormat="1" ht="19.5">
      <c r="B372" s="29"/>
      <c r="D372" s="141" t="s">
        <v>192</v>
      </c>
      <c r="F372" s="142" t="s">
        <v>487</v>
      </c>
      <c r="L372" s="29"/>
      <c r="M372" s="143"/>
      <c r="T372" s="53"/>
      <c r="AT372" s="17" t="s">
        <v>192</v>
      </c>
      <c r="AU372" s="17" t="s">
        <v>190</v>
      </c>
    </row>
    <row r="373" spans="2:65" s="1" customFormat="1">
      <c r="B373" s="29"/>
      <c r="D373" s="144" t="s">
        <v>194</v>
      </c>
      <c r="F373" s="145" t="s">
        <v>488</v>
      </c>
      <c r="L373" s="29"/>
      <c r="M373" s="143"/>
      <c r="T373" s="53"/>
      <c r="AT373" s="17" t="s">
        <v>194</v>
      </c>
      <c r="AU373" s="17" t="s">
        <v>190</v>
      </c>
    </row>
    <row r="374" spans="2:65" s="12" customFormat="1">
      <c r="B374" s="146"/>
      <c r="D374" s="141" t="s">
        <v>196</v>
      </c>
      <c r="E374" s="147" t="s">
        <v>1</v>
      </c>
      <c r="F374" s="148" t="s">
        <v>489</v>
      </c>
      <c r="H374" s="147" t="s">
        <v>1</v>
      </c>
      <c r="L374" s="146"/>
      <c r="M374" s="149"/>
      <c r="T374" s="150"/>
      <c r="AT374" s="147" t="s">
        <v>196</v>
      </c>
      <c r="AU374" s="147" t="s">
        <v>190</v>
      </c>
      <c r="AV374" s="12" t="s">
        <v>80</v>
      </c>
      <c r="AW374" s="12" t="s">
        <v>27</v>
      </c>
      <c r="AX374" s="12" t="s">
        <v>72</v>
      </c>
      <c r="AY374" s="147" t="s">
        <v>182</v>
      </c>
    </row>
    <row r="375" spans="2:65" s="13" customFormat="1">
      <c r="B375" s="151"/>
      <c r="D375" s="141" t="s">
        <v>196</v>
      </c>
      <c r="E375" s="152" t="s">
        <v>1</v>
      </c>
      <c r="F375" s="153" t="s">
        <v>490</v>
      </c>
      <c r="H375" s="154">
        <v>5.3010000000000002</v>
      </c>
      <c r="L375" s="151"/>
      <c r="M375" s="155"/>
      <c r="T375" s="156"/>
      <c r="AT375" s="152" t="s">
        <v>196</v>
      </c>
      <c r="AU375" s="152" t="s">
        <v>190</v>
      </c>
      <c r="AV375" s="13" t="s">
        <v>190</v>
      </c>
      <c r="AW375" s="13" t="s">
        <v>27</v>
      </c>
      <c r="AX375" s="13" t="s">
        <v>72</v>
      </c>
      <c r="AY375" s="152" t="s">
        <v>182</v>
      </c>
    </row>
    <row r="376" spans="2:65" s="12" customFormat="1">
      <c r="B376" s="146"/>
      <c r="D376" s="141" t="s">
        <v>196</v>
      </c>
      <c r="E376" s="147" t="s">
        <v>1</v>
      </c>
      <c r="F376" s="148" t="s">
        <v>491</v>
      </c>
      <c r="H376" s="147" t="s">
        <v>1</v>
      </c>
      <c r="L376" s="146"/>
      <c r="M376" s="149"/>
      <c r="T376" s="150"/>
      <c r="AT376" s="147" t="s">
        <v>196</v>
      </c>
      <c r="AU376" s="147" t="s">
        <v>190</v>
      </c>
      <c r="AV376" s="12" t="s">
        <v>80</v>
      </c>
      <c r="AW376" s="12" t="s">
        <v>27</v>
      </c>
      <c r="AX376" s="12" t="s">
        <v>72</v>
      </c>
      <c r="AY376" s="147" t="s">
        <v>182</v>
      </c>
    </row>
    <row r="377" spans="2:65" s="13" customFormat="1">
      <c r="B377" s="151"/>
      <c r="D377" s="141" t="s">
        <v>196</v>
      </c>
      <c r="E377" s="152" t="s">
        <v>1</v>
      </c>
      <c r="F377" s="153" t="s">
        <v>492</v>
      </c>
      <c r="H377" s="154">
        <v>1.325</v>
      </c>
      <c r="L377" s="151"/>
      <c r="M377" s="155"/>
      <c r="T377" s="156"/>
      <c r="AT377" s="152" t="s">
        <v>196</v>
      </c>
      <c r="AU377" s="152" t="s">
        <v>190</v>
      </c>
      <c r="AV377" s="13" t="s">
        <v>190</v>
      </c>
      <c r="AW377" s="13" t="s">
        <v>27</v>
      </c>
      <c r="AX377" s="13" t="s">
        <v>72</v>
      </c>
      <c r="AY377" s="152" t="s">
        <v>182</v>
      </c>
    </row>
    <row r="378" spans="2:65" s="14" customFormat="1">
      <c r="B378" s="157"/>
      <c r="D378" s="141" t="s">
        <v>196</v>
      </c>
      <c r="E378" s="158" t="s">
        <v>1</v>
      </c>
      <c r="F378" s="159" t="s">
        <v>201</v>
      </c>
      <c r="H378" s="160">
        <v>6.6260000000000003</v>
      </c>
      <c r="L378" s="157"/>
      <c r="M378" s="161"/>
      <c r="T378" s="162"/>
      <c r="AT378" s="158" t="s">
        <v>196</v>
      </c>
      <c r="AU378" s="158" t="s">
        <v>190</v>
      </c>
      <c r="AV378" s="14" t="s">
        <v>189</v>
      </c>
      <c r="AW378" s="14" t="s">
        <v>27</v>
      </c>
      <c r="AX378" s="14" t="s">
        <v>80</v>
      </c>
      <c r="AY378" s="158" t="s">
        <v>182</v>
      </c>
    </row>
    <row r="379" spans="2:65" s="1" customFormat="1" ht="16.5" customHeight="1">
      <c r="B379" s="29"/>
      <c r="C379" s="129" t="s">
        <v>493</v>
      </c>
      <c r="D379" s="129" t="s">
        <v>184</v>
      </c>
      <c r="E379" s="130" t="s">
        <v>494</v>
      </c>
      <c r="F379" s="131" t="s">
        <v>495</v>
      </c>
      <c r="G379" s="132" t="s">
        <v>205</v>
      </c>
      <c r="H379" s="133">
        <v>3.8130000000000002</v>
      </c>
      <c r="I379" s="134">
        <v>5060</v>
      </c>
      <c r="J379" s="134">
        <f>ROUND(I379*H379,2)</f>
        <v>19293.78</v>
      </c>
      <c r="K379" s="131" t="s">
        <v>188</v>
      </c>
      <c r="L379" s="29"/>
      <c r="M379" s="135" t="s">
        <v>1</v>
      </c>
      <c r="N379" s="136" t="s">
        <v>38</v>
      </c>
      <c r="O379" s="137">
        <v>1.2</v>
      </c>
      <c r="P379" s="137">
        <f>O379*H379</f>
        <v>4.5755999999999997</v>
      </c>
      <c r="Q379" s="137">
        <v>2.5018699999999998</v>
      </c>
      <c r="R379" s="137">
        <f>Q379*H379</f>
        <v>9.5396303099999997</v>
      </c>
      <c r="S379" s="137">
        <v>0</v>
      </c>
      <c r="T379" s="138">
        <f>S379*H379</f>
        <v>0</v>
      </c>
      <c r="AR379" s="139" t="s">
        <v>189</v>
      </c>
      <c r="AT379" s="139" t="s">
        <v>184</v>
      </c>
      <c r="AU379" s="139" t="s">
        <v>190</v>
      </c>
      <c r="AY379" s="17" t="s">
        <v>182</v>
      </c>
      <c r="BE379" s="140">
        <f>IF(N379="základní",J379,0)</f>
        <v>0</v>
      </c>
      <c r="BF379" s="140">
        <f>IF(N379="snížená",J379,0)</f>
        <v>19293.78</v>
      </c>
      <c r="BG379" s="140">
        <f>IF(N379="zákl. přenesená",J379,0)</f>
        <v>0</v>
      </c>
      <c r="BH379" s="140">
        <f>IF(N379="sníž. přenesená",J379,0)</f>
        <v>0</v>
      </c>
      <c r="BI379" s="140">
        <f>IF(N379="nulová",J379,0)</f>
        <v>0</v>
      </c>
      <c r="BJ379" s="17" t="s">
        <v>190</v>
      </c>
      <c r="BK379" s="140">
        <f>ROUND(I379*H379,2)</f>
        <v>19293.78</v>
      </c>
      <c r="BL379" s="17" t="s">
        <v>189</v>
      </c>
      <c r="BM379" s="139" t="s">
        <v>496</v>
      </c>
    </row>
    <row r="380" spans="2:65" s="1" customFormat="1" ht="19.5">
      <c r="B380" s="29"/>
      <c r="D380" s="141" t="s">
        <v>192</v>
      </c>
      <c r="F380" s="142" t="s">
        <v>497</v>
      </c>
      <c r="L380" s="29"/>
      <c r="M380" s="143"/>
      <c r="T380" s="53"/>
      <c r="AT380" s="17" t="s">
        <v>192</v>
      </c>
      <c r="AU380" s="17" t="s">
        <v>190</v>
      </c>
    </row>
    <row r="381" spans="2:65" s="1" customFormat="1">
      <c r="B381" s="29"/>
      <c r="D381" s="144" t="s">
        <v>194</v>
      </c>
      <c r="F381" s="145" t="s">
        <v>498</v>
      </c>
      <c r="L381" s="29"/>
      <c r="M381" s="143"/>
      <c r="T381" s="53"/>
      <c r="AT381" s="17" t="s">
        <v>194</v>
      </c>
      <c r="AU381" s="17" t="s">
        <v>190</v>
      </c>
    </row>
    <row r="382" spans="2:65" s="12" customFormat="1">
      <c r="B382" s="146"/>
      <c r="D382" s="141" t="s">
        <v>196</v>
      </c>
      <c r="E382" s="147" t="s">
        <v>1</v>
      </c>
      <c r="F382" s="148" t="s">
        <v>499</v>
      </c>
      <c r="H382" s="147" t="s">
        <v>1</v>
      </c>
      <c r="L382" s="146"/>
      <c r="M382" s="149"/>
      <c r="T382" s="150"/>
      <c r="AT382" s="147" t="s">
        <v>196</v>
      </c>
      <c r="AU382" s="147" t="s">
        <v>190</v>
      </c>
      <c r="AV382" s="12" t="s">
        <v>80</v>
      </c>
      <c r="AW382" s="12" t="s">
        <v>27</v>
      </c>
      <c r="AX382" s="12" t="s">
        <v>72</v>
      </c>
      <c r="AY382" s="147" t="s">
        <v>182</v>
      </c>
    </row>
    <row r="383" spans="2:65" s="13" customFormat="1">
      <c r="B383" s="151"/>
      <c r="D383" s="141" t="s">
        <v>196</v>
      </c>
      <c r="E383" s="152" t="s">
        <v>1</v>
      </c>
      <c r="F383" s="153" t="s">
        <v>500</v>
      </c>
      <c r="H383" s="154">
        <v>3.375</v>
      </c>
      <c r="L383" s="151"/>
      <c r="M383" s="155"/>
      <c r="T383" s="156"/>
      <c r="AT383" s="152" t="s">
        <v>196</v>
      </c>
      <c r="AU383" s="152" t="s">
        <v>190</v>
      </c>
      <c r="AV383" s="13" t="s">
        <v>190</v>
      </c>
      <c r="AW383" s="13" t="s">
        <v>27</v>
      </c>
      <c r="AX383" s="13" t="s">
        <v>72</v>
      </c>
      <c r="AY383" s="152" t="s">
        <v>182</v>
      </c>
    </row>
    <row r="384" spans="2:65" s="13" customFormat="1">
      <c r="B384" s="151"/>
      <c r="D384" s="141" t="s">
        <v>196</v>
      </c>
      <c r="E384" s="152" t="s">
        <v>1</v>
      </c>
      <c r="F384" s="153" t="s">
        <v>501</v>
      </c>
      <c r="H384" s="154">
        <v>0.438</v>
      </c>
      <c r="L384" s="151"/>
      <c r="M384" s="155"/>
      <c r="T384" s="156"/>
      <c r="AT384" s="152" t="s">
        <v>196</v>
      </c>
      <c r="AU384" s="152" t="s">
        <v>190</v>
      </c>
      <c r="AV384" s="13" t="s">
        <v>190</v>
      </c>
      <c r="AW384" s="13" t="s">
        <v>27</v>
      </c>
      <c r="AX384" s="13" t="s">
        <v>72</v>
      </c>
      <c r="AY384" s="152" t="s">
        <v>182</v>
      </c>
    </row>
    <row r="385" spans="2:65" s="14" customFormat="1">
      <c r="B385" s="157"/>
      <c r="D385" s="141" t="s">
        <v>196</v>
      </c>
      <c r="E385" s="158" t="s">
        <v>1</v>
      </c>
      <c r="F385" s="159" t="s">
        <v>201</v>
      </c>
      <c r="H385" s="160">
        <v>3.8130000000000002</v>
      </c>
      <c r="L385" s="157"/>
      <c r="M385" s="161"/>
      <c r="T385" s="162"/>
      <c r="AT385" s="158" t="s">
        <v>196</v>
      </c>
      <c r="AU385" s="158" t="s">
        <v>190</v>
      </c>
      <c r="AV385" s="14" t="s">
        <v>189</v>
      </c>
      <c r="AW385" s="14" t="s">
        <v>27</v>
      </c>
      <c r="AX385" s="14" t="s">
        <v>80</v>
      </c>
      <c r="AY385" s="158" t="s">
        <v>182</v>
      </c>
    </row>
    <row r="386" spans="2:65" s="1" customFormat="1" ht="24.2" customHeight="1">
      <c r="B386" s="29"/>
      <c r="C386" s="129" t="s">
        <v>502</v>
      </c>
      <c r="D386" s="129" t="s">
        <v>184</v>
      </c>
      <c r="E386" s="130" t="s">
        <v>503</v>
      </c>
      <c r="F386" s="131" t="s">
        <v>504</v>
      </c>
      <c r="G386" s="132" t="s">
        <v>187</v>
      </c>
      <c r="H386" s="133">
        <v>38.375</v>
      </c>
      <c r="I386" s="134">
        <v>574</v>
      </c>
      <c r="J386" s="134">
        <f>ROUND(I386*H386,2)</f>
        <v>22027.25</v>
      </c>
      <c r="K386" s="131" t="s">
        <v>188</v>
      </c>
      <c r="L386" s="29"/>
      <c r="M386" s="135" t="s">
        <v>1</v>
      </c>
      <c r="N386" s="136" t="s">
        <v>38</v>
      </c>
      <c r="O386" s="137">
        <v>0.499</v>
      </c>
      <c r="P386" s="137">
        <f>O386*H386</f>
        <v>19.149125000000002</v>
      </c>
      <c r="Q386" s="137">
        <v>2.7499999999999998E-3</v>
      </c>
      <c r="R386" s="137">
        <f>Q386*H386</f>
        <v>0.10553124999999999</v>
      </c>
      <c r="S386" s="137">
        <v>0</v>
      </c>
      <c r="T386" s="138">
        <f>S386*H386</f>
        <v>0</v>
      </c>
      <c r="AR386" s="139" t="s">
        <v>189</v>
      </c>
      <c r="AT386" s="139" t="s">
        <v>184</v>
      </c>
      <c r="AU386" s="139" t="s">
        <v>190</v>
      </c>
      <c r="AY386" s="17" t="s">
        <v>182</v>
      </c>
      <c r="BE386" s="140">
        <f>IF(N386="základní",J386,0)</f>
        <v>0</v>
      </c>
      <c r="BF386" s="140">
        <f>IF(N386="snížená",J386,0)</f>
        <v>22027.25</v>
      </c>
      <c r="BG386" s="140">
        <f>IF(N386="zákl. přenesená",J386,0)</f>
        <v>0</v>
      </c>
      <c r="BH386" s="140">
        <f>IF(N386="sníž. přenesená",J386,0)</f>
        <v>0</v>
      </c>
      <c r="BI386" s="140">
        <f>IF(N386="nulová",J386,0)</f>
        <v>0</v>
      </c>
      <c r="BJ386" s="17" t="s">
        <v>190</v>
      </c>
      <c r="BK386" s="140">
        <f>ROUND(I386*H386,2)</f>
        <v>22027.25</v>
      </c>
      <c r="BL386" s="17" t="s">
        <v>189</v>
      </c>
      <c r="BM386" s="139" t="s">
        <v>505</v>
      </c>
    </row>
    <row r="387" spans="2:65" s="1" customFormat="1" ht="19.5">
      <c r="B387" s="29"/>
      <c r="D387" s="141" t="s">
        <v>192</v>
      </c>
      <c r="F387" s="142" t="s">
        <v>506</v>
      </c>
      <c r="L387" s="29"/>
      <c r="M387" s="143"/>
      <c r="T387" s="53"/>
      <c r="AT387" s="17" t="s">
        <v>192</v>
      </c>
      <c r="AU387" s="17" t="s">
        <v>190</v>
      </c>
    </row>
    <row r="388" spans="2:65" s="1" customFormat="1">
      <c r="B388" s="29"/>
      <c r="D388" s="144" t="s">
        <v>194</v>
      </c>
      <c r="F388" s="145" t="s">
        <v>507</v>
      </c>
      <c r="L388" s="29"/>
      <c r="M388" s="143"/>
      <c r="T388" s="53"/>
      <c r="AT388" s="17" t="s">
        <v>194</v>
      </c>
      <c r="AU388" s="17" t="s">
        <v>190</v>
      </c>
    </row>
    <row r="389" spans="2:65" s="13" customFormat="1">
      <c r="B389" s="151"/>
      <c r="D389" s="141" t="s">
        <v>196</v>
      </c>
      <c r="E389" s="152" t="s">
        <v>1</v>
      </c>
      <c r="F389" s="153" t="s">
        <v>508</v>
      </c>
      <c r="H389" s="154">
        <v>23.625</v>
      </c>
      <c r="L389" s="151"/>
      <c r="M389" s="155"/>
      <c r="T389" s="156"/>
      <c r="AT389" s="152" t="s">
        <v>196</v>
      </c>
      <c r="AU389" s="152" t="s">
        <v>190</v>
      </c>
      <c r="AV389" s="13" t="s">
        <v>190</v>
      </c>
      <c r="AW389" s="13" t="s">
        <v>27</v>
      </c>
      <c r="AX389" s="13" t="s">
        <v>72</v>
      </c>
      <c r="AY389" s="152" t="s">
        <v>182</v>
      </c>
    </row>
    <row r="390" spans="2:65" s="13" customFormat="1">
      <c r="B390" s="151"/>
      <c r="D390" s="141" t="s">
        <v>196</v>
      </c>
      <c r="E390" s="152" t="s">
        <v>1</v>
      </c>
      <c r="F390" s="153" t="s">
        <v>509</v>
      </c>
      <c r="H390" s="154">
        <v>14.75</v>
      </c>
      <c r="L390" s="151"/>
      <c r="M390" s="155"/>
      <c r="T390" s="156"/>
      <c r="AT390" s="152" t="s">
        <v>196</v>
      </c>
      <c r="AU390" s="152" t="s">
        <v>190</v>
      </c>
      <c r="AV390" s="13" t="s">
        <v>190</v>
      </c>
      <c r="AW390" s="13" t="s">
        <v>27</v>
      </c>
      <c r="AX390" s="13" t="s">
        <v>72</v>
      </c>
      <c r="AY390" s="152" t="s">
        <v>182</v>
      </c>
    </row>
    <row r="391" spans="2:65" s="14" customFormat="1">
      <c r="B391" s="157"/>
      <c r="D391" s="141" t="s">
        <v>196</v>
      </c>
      <c r="E391" s="158" t="s">
        <v>1</v>
      </c>
      <c r="F391" s="159" t="s">
        <v>201</v>
      </c>
      <c r="H391" s="160">
        <v>38.375</v>
      </c>
      <c r="L391" s="157"/>
      <c r="M391" s="161"/>
      <c r="T391" s="162"/>
      <c r="AT391" s="158" t="s">
        <v>196</v>
      </c>
      <c r="AU391" s="158" t="s">
        <v>190</v>
      </c>
      <c r="AV391" s="14" t="s">
        <v>189</v>
      </c>
      <c r="AW391" s="14" t="s">
        <v>27</v>
      </c>
      <c r="AX391" s="14" t="s">
        <v>80</v>
      </c>
      <c r="AY391" s="158" t="s">
        <v>182</v>
      </c>
    </row>
    <row r="392" spans="2:65" s="1" customFormat="1" ht="24.2" customHeight="1">
      <c r="B392" s="29"/>
      <c r="C392" s="129" t="s">
        <v>510</v>
      </c>
      <c r="D392" s="129" t="s">
        <v>184</v>
      </c>
      <c r="E392" s="130" t="s">
        <v>511</v>
      </c>
      <c r="F392" s="131" t="s">
        <v>512</v>
      </c>
      <c r="G392" s="132" t="s">
        <v>187</v>
      </c>
      <c r="H392" s="133">
        <v>38.375</v>
      </c>
      <c r="I392" s="134">
        <v>152</v>
      </c>
      <c r="J392" s="134">
        <f>ROUND(I392*H392,2)</f>
        <v>5833</v>
      </c>
      <c r="K392" s="131" t="s">
        <v>188</v>
      </c>
      <c r="L392" s="29"/>
      <c r="M392" s="135" t="s">
        <v>1</v>
      </c>
      <c r="N392" s="136" t="s">
        <v>38</v>
      </c>
      <c r="O392" s="137">
        <v>0.17</v>
      </c>
      <c r="P392" s="137">
        <f>O392*H392</f>
        <v>6.5237500000000006</v>
      </c>
      <c r="Q392" s="137">
        <v>0</v>
      </c>
      <c r="R392" s="137">
        <f>Q392*H392</f>
        <v>0</v>
      </c>
      <c r="S392" s="137">
        <v>0</v>
      </c>
      <c r="T392" s="138">
        <f>S392*H392</f>
        <v>0</v>
      </c>
      <c r="AR392" s="139" t="s">
        <v>189</v>
      </c>
      <c r="AT392" s="139" t="s">
        <v>184</v>
      </c>
      <c r="AU392" s="139" t="s">
        <v>190</v>
      </c>
      <c r="AY392" s="17" t="s">
        <v>182</v>
      </c>
      <c r="BE392" s="140">
        <f>IF(N392="základní",J392,0)</f>
        <v>0</v>
      </c>
      <c r="BF392" s="140">
        <f>IF(N392="snížená",J392,0)</f>
        <v>5833</v>
      </c>
      <c r="BG392" s="140">
        <f>IF(N392="zákl. přenesená",J392,0)</f>
        <v>0</v>
      </c>
      <c r="BH392" s="140">
        <f>IF(N392="sníž. přenesená",J392,0)</f>
        <v>0</v>
      </c>
      <c r="BI392" s="140">
        <f>IF(N392="nulová",J392,0)</f>
        <v>0</v>
      </c>
      <c r="BJ392" s="17" t="s">
        <v>190</v>
      </c>
      <c r="BK392" s="140">
        <f>ROUND(I392*H392,2)</f>
        <v>5833</v>
      </c>
      <c r="BL392" s="17" t="s">
        <v>189</v>
      </c>
      <c r="BM392" s="139" t="s">
        <v>513</v>
      </c>
    </row>
    <row r="393" spans="2:65" s="1" customFormat="1" ht="19.5">
      <c r="B393" s="29"/>
      <c r="D393" s="141" t="s">
        <v>192</v>
      </c>
      <c r="F393" s="142" t="s">
        <v>514</v>
      </c>
      <c r="L393" s="29"/>
      <c r="M393" s="143"/>
      <c r="T393" s="53"/>
      <c r="AT393" s="17" t="s">
        <v>192</v>
      </c>
      <c r="AU393" s="17" t="s">
        <v>190</v>
      </c>
    </row>
    <row r="394" spans="2:65" s="1" customFormat="1">
      <c r="B394" s="29"/>
      <c r="D394" s="144" t="s">
        <v>194</v>
      </c>
      <c r="F394" s="145" t="s">
        <v>515</v>
      </c>
      <c r="L394" s="29"/>
      <c r="M394" s="143"/>
      <c r="T394" s="53"/>
      <c r="AT394" s="17" t="s">
        <v>194</v>
      </c>
      <c r="AU394" s="17" t="s">
        <v>190</v>
      </c>
    </row>
    <row r="395" spans="2:65" s="1" customFormat="1" ht="24.2" customHeight="1">
      <c r="B395" s="29"/>
      <c r="C395" s="129" t="s">
        <v>516</v>
      </c>
      <c r="D395" s="129" t="s">
        <v>184</v>
      </c>
      <c r="E395" s="130" t="s">
        <v>517</v>
      </c>
      <c r="F395" s="131" t="s">
        <v>518</v>
      </c>
      <c r="G395" s="132" t="s">
        <v>205</v>
      </c>
      <c r="H395" s="133">
        <v>62.1</v>
      </c>
      <c r="I395" s="134">
        <v>4900</v>
      </c>
      <c r="J395" s="134">
        <f>ROUND(I395*H395,2)</f>
        <v>304290</v>
      </c>
      <c r="K395" s="131" t="s">
        <v>188</v>
      </c>
      <c r="L395" s="29"/>
      <c r="M395" s="135" t="s">
        <v>1</v>
      </c>
      <c r="N395" s="136" t="s">
        <v>38</v>
      </c>
      <c r="O395" s="137">
        <v>2.0019999999999998</v>
      </c>
      <c r="P395" s="137">
        <f>O395*H395</f>
        <v>124.32419999999999</v>
      </c>
      <c r="Q395" s="137">
        <v>2.5018899999999999</v>
      </c>
      <c r="R395" s="137">
        <f>Q395*H395</f>
        <v>155.367369</v>
      </c>
      <c r="S395" s="137">
        <v>0</v>
      </c>
      <c r="T395" s="138">
        <f>S395*H395</f>
        <v>0</v>
      </c>
      <c r="AR395" s="139" t="s">
        <v>189</v>
      </c>
      <c r="AT395" s="139" t="s">
        <v>184</v>
      </c>
      <c r="AU395" s="139" t="s">
        <v>190</v>
      </c>
      <c r="AY395" s="17" t="s">
        <v>182</v>
      </c>
      <c r="BE395" s="140">
        <f>IF(N395="základní",J395,0)</f>
        <v>0</v>
      </c>
      <c r="BF395" s="140">
        <f>IF(N395="snížená",J395,0)</f>
        <v>304290</v>
      </c>
      <c r="BG395" s="140">
        <f>IF(N395="zákl. přenesená",J395,0)</f>
        <v>0</v>
      </c>
      <c r="BH395" s="140">
        <f>IF(N395="sníž. přenesená",J395,0)</f>
        <v>0</v>
      </c>
      <c r="BI395" s="140">
        <f>IF(N395="nulová",J395,0)</f>
        <v>0</v>
      </c>
      <c r="BJ395" s="17" t="s">
        <v>190</v>
      </c>
      <c r="BK395" s="140">
        <f>ROUND(I395*H395,2)</f>
        <v>304290</v>
      </c>
      <c r="BL395" s="17" t="s">
        <v>189</v>
      </c>
      <c r="BM395" s="139" t="s">
        <v>519</v>
      </c>
    </row>
    <row r="396" spans="2:65" s="1" customFormat="1" ht="19.5">
      <c r="B396" s="29"/>
      <c r="D396" s="141" t="s">
        <v>192</v>
      </c>
      <c r="F396" s="142" t="s">
        <v>520</v>
      </c>
      <c r="L396" s="29"/>
      <c r="M396" s="143"/>
      <c r="T396" s="53"/>
      <c r="AT396" s="17" t="s">
        <v>192</v>
      </c>
      <c r="AU396" s="17" t="s">
        <v>190</v>
      </c>
    </row>
    <row r="397" spans="2:65" s="1" customFormat="1">
      <c r="B397" s="29"/>
      <c r="D397" s="144" t="s">
        <v>194</v>
      </c>
      <c r="F397" s="145" t="s">
        <v>521</v>
      </c>
      <c r="L397" s="29"/>
      <c r="M397" s="143"/>
      <c r="T397" s="53"/>
      <c r="AT397" s="17" t="s">
        <v>194</v>
      </c>
      <c r="AU397" s="17" t="s">
        <v>190</v>
      </c>
    </row>
    <row r="398" spans="2:65" s="12" customFormat="1">
      <c r="B398" s="146"/>
      <c r="D398" s="141" t="s">
        <v>196</v>
      </c>
      <c r="E398" s="147" t="s">
        <v>1</v>
      </c>
      <c r="F398" s="148" t="s">
        <v>522</v>
      </c>
      <c r="H398" s="147" t="s">
        <v>1</v>
      </c>
      <c r="L398" s="146"/>
      <c r="M398" s="149"/>
      <c r="T398" s="150"/>
      <c r="AT398" s="147" t="s">
        <v>196</v>
      </c>
      <c r="AU398" s="147" t="s">
        <v>190</v>
      </c>
      <c r="AV398" s="12" t="s">
        <v>80</v>
      </c>
      <c r="AW398" s="12" t="s">
        <v>27</v>
      </c>
      <c r="AX398" s="12" t="s">
        <v>72</v>
      </c>
      <c r="AY398" s="147" t="s">
        <v>182</v>
      </c>
    </row>
    <row r="399" spans="2:65" s="13" customFormat="1">
      <c r="B399" s="151"/>
      <c r="D399" s="141" t="s">
        <v>196</v>
      </c>
      <c r="E399" s="152" t="s">
        <v>1</v>
      </c>
      <c r="F399" s="153" t="s">
        <v>523</v>
      </c>
      <c r="H399" s="154">
        <v>23.7</v>
      </c>
      <c r="L399" s="151"/>
      <c r="M399" s="155"/>
      <c r="T399" s="156"/>
      <c r="AT399" s="152" t="s">
        <v>196</v>
      </c>
      <c r="AU399" s="152" t="s">
        <v>190</v>
      </c>
      <c r="AV399" s="13" t="s">
        <v>190</v>
      </c>
      <c r="AW399" s="13" t="s">
        <v>27</v>
      </c>
      <c r="AX399" s="13" t="s">
        <v>72</v>
      </c>
      <c r="AY399" s="152" t="s">
        <v>182</v>
      </c>
    </row>
    <row r="400" spans="2:65" s="12" customFormat="1">
      <c r="B400" s="146"/>
      <c r="D400" s="141" t="s">
        <v>196</v>
      </c>
      <c r="E400" s="147" t="s">
        <v>1</v>
      </c>
      <c r="F400" s="148" t="s">
        <v>524</v>
      </c>
      <c r="H400" s="147" t="s">
        <v>1</v>
      </c>
      <c r="L400" s="146"/>
      <c r="M400" s="149"/>
      <c r="T400" s="150"/>
      <c r="AT400" s="147" t="s">
        <v>196</v>
      </c>
      <c r="AU400" s="147" t="s">
        <v>190</v>
      </c>
      <c r="AV400" s="12" t="s">
        <v>80</v>
      </c>
      <c r="AW400" s="12" t="s">
        <v>27</v>
      </c>
      <c r="AX400" s="12" t="s">
        <v>72</v>
      </c>
      <c r="AY400" s="147" t="s">
        <v>182</v>
      </c>
    </row>
    <row r="401" spans="2:65" s="13" customFormat="1">
      <c r="B401" s="151"/>
      <c r="D401" s="141" t="s">
        <v>196</v>
      </c>
      <c r="E401" s="152" t="s">
        <v>1</v>
      </c>
      <c r="F401" s="153" t="s">
        <v>525</v>
      </c>
      <c r="H401" s="154">
        <v>38.4</v>
      </c>
      <c r="L401" s="151"/>
      <c r="M401" s="155"/>
      <c r="T401" s="156"/>
      <c r="AT401" s="152" t="s">
        <v>196</v>
      </c>
      <c r="AU401" s="152" t="s">
        <v>190</v>
      </c>
      <c r="AV401" s="13" t="s">
        <v>190</v>
      </c>
      <c r="AW401" s="13" t="s">
        <v>27</v>
      </c>
      <c r="AX401" s="13" t="s">
        <v>72</v>
      </c>
      <c r="AY401" s="152" t="s">
        <v>182</v>
      </c>
    </row>
    <row r="402" spans="2:65" s="14" customFormat="1">
      <c r="B402" s="157"/>
      <c r="D402" s="141" t="s">
        <v>196</v>
      </c>
      <c r="E402" s="158" t="s">
        <v>1</v>
      </c>
      <c r="F402" s="159" t="s">
        <v>201</v>
      </c>
      <c r="H402" s="160">
        <v>62.1</v>
      </c>
      <c r="L402" s="157"/>
      <c r="M402" s="161"/>
      <c r="T402" s="162"/>
      <c r="AT402" s="158" t="s">
        <v>196</v>
      </c>
      <c r="AU402" s="158" t="s">
        <v>190</v>
      </c>
      <c r="AV402" s="14" t="s">
        <v>189</v>
      </c>
      <c r="AW402" s="14" t="s">
        <v>27</v>
      </c>
      <c r="AX402" s="14" t="s">
        <v>80</v>
      </c>
      <c r="AY402" s="158" t="s">
        <v>182</v>
      </c>
    </row>
    <row r="403" spans="2:65" s="1" customFormat="1" ht="24.2" customHeight="1">
      <c r="B403" s="29"/>
      <c r="C403" s="129" t="s">
        <v>526</v>
      </c>
      <c r="D403" s="129" t="s">
        <v>184</v>
      </c>
      <c r="E403" s="130" t="s">
        <v>527</v>
      </c>
      <c r="F403" s="131" t="s">
        <v>528</v>
      </c>
      <c r="G403" s="132" t="s">
        <v>187</v>
      </c>
      <c r="H403" s="133">
        <v>34.883000000000003</v>
      </c>
      <c r="I403" s="134">
        <v>1738.5</v>
      </c>
      <c r="J403" s="134">
        <f>ROUND(I403*H403,2)</f>
        <v>60644.1</v>
      </c>
      <c r="K403" s="131" t="s">
        <v>1</v>
      </c>
      <c r="L403" s="29"/>
      <c r="M403" s="135" t="s">
        <v>1</v>
      </c>
      <c r="N403" s="136" t="s">
        <v>38</v>
      </c>
      <c r="O403" s="137">
        <v>0.53200000000000003</v>
      </c>
      <c r="P403" s="137">
        <f>O403*H403</f>
        <v>18.557756000000001</v>
      </c>
      <c r="Q403" s="137">
        <v>0.35310000000000002</v>
      </c>
      <c r="R403" s="137">
        <f>Q403*H403</f>
        <v>12.317187300000002</v>
      </c>
      <c r="S403" s="137">
        <v>0</v>
      </c>
      <c r="T403" s="138">
        <f>S403*H403</f>
        <v>0</v>
      </c>
      <c r="AR403" s="139" t="s">
        <v>189</v>
      </c>
      <c r="AT403" s="139" t="s">
        <v>184</v>
      </c>
      <c r="AU403" s="139" t="s">
        <v>190</v>
      </c>
      <c r="AY403" s="17" t="s">
        <v>182</v>
      </c>
      <c r="BE403" s="140">
        <f>IF(N403="základní",J403,0)</f>
        <v>0</v>
      </c>
      <c r="BF403" s="140">
        <f>IF(N403="snížená",J403,0)</f>
        <v>60644.1</v>
      </c>
      <c r="BG403" s="140">
        <f>IF(N403="zákl. přenesená",J403,0)</f>
        <v>0</v>
      </c>
      <c r="BH403" s="140">
        <f>IF(N403="sníž. přenesená",J403,0)</f>
        <v>0</v>
      </c>
      <c r="BI403" s="140">
        <f>IF(N403="nulová",J403,0)</f>
        <v>0</v>
      </c>
      <c r="BJ403" s="17" t="s">
        <v>190</v>
      </c>
      <c r="BK403" s="140">
        <f>ROUND(I403*H403,2)</f>
        <v>60644.1</v>
      </c>
      <c r="BL403" s="17" t="s">
        <v>189</v>
      </c>
      <c r="BM403" s="139" t="s">
        <v>529</v>
      </c>
    </row>
    <row r="404" spans="2:65" s="1" customFormat="1" ht="19.5">
      <c r="B404" s="29"/>
      <c r="D404" s="141" t="s">
        <v>192</v>
      </c>
      <c r="F404" s="142" t="s">
        <v>528</v>
      </c>
      <c r="L404" s="29"/>
      <c r="M404" s="143"/>
      <c r="T404" s="53"/>
      <c r="AT404" s="17" t="s">
        <v>192</v>
      </c>
      <c r="AU404" s="17" t="s">
        <v>190</v>
      </c>
    </row>
    <row r="405" spans="2:65" s="12" customFormat="1">
      <c r="B405" s="146"/>
      <c r="D405" s="141" t="s">
        <v>196</v>
      </c>
      <c r="E405" s="147" t="s">
        <v>1</v>
      </c>
      <c r="F405" s="148" t="s">
        <v>385</v>
      </c>
      <c r="H405" s="147" t="s">
        <v>1</v>
      </c>
      <c r="L405" s="146"/>
      <c r="M405" s="149"/>
      <c r="T405" s="150"/>
      <c r="AT405" s="147" t="s">
        <v>196</v>
      </c>
      <c r="AU405" s="147" t="s">
        <v>190</v>
      </c>
      <c r="AV405" s="12" t="s">
        <v>80</v>
      </c>
      <c r="AW405" s="12" t="s">
        <v>27</v>
      </c>
      <c r="AX405" s="12" t="s">
        <v>72</v>
      </c>
      <c r="AY405" s="147" t="s">
        <v>182</v>
      </c>
    </row>
    <row r="406" spans="2:65" s="12" customFormat="1">
      <c r="B406" s="146"/>
      <c r="D406" s="141" t="s">
        <v>196</v>
      </c>
      <c r="E406" s="147" t="s">
        <v>1</v>
      </c>
      <c r="F406" s="148" t="s">
        <v>530</v>
      </c>
      <c r="H406" s="147" t="s">
        <v>1</v>
      </c>
      <c r="L406" s="146"/>
      <c r="M406" s="149"/>
      <c r="T406" s="150"/>
      <c r="AT406" s="147" t="s">
        <v>196</v>
      </c>
      <c r="AU406" s="147" t="s">
        <v>190</v>
      </c>
      <c r="AV406" s="12" t="s">
        <v>80</v>
      </c>
      <c r="AW406" s="12" t="s">
        <v>27</v>
      </c>
      <c r="AX406" s="12" t="s">
        <v>72</v>
      </c>
      <c r="AY406" s="147" t="s">
        <v>182</v>
      </c>
    </row>
    <row r="407" spans="2:65" s="13" customFormat="1">
      <c r="B407" s="151"/>
      <c r="D407" s="141" t="s">
        <v>196</v>
      </c>
      <c r="E407" s="152" t="s">
        <v>1</v>
      </c>
      <c r="F407" s="153" t="s">
        <v>531</v>
      </c>
      <c r="H407" s="154">
        <v>39</v>
      </c>
      <c r="L407" s="151"/>
      <c r="M407" s="155"/>
      <c r="T407" s="156"/>
      <c r="AT407" s="152" t="s">
        <v>196</v>
      </c>
      <c r="AU407" s="152" t="s">
        <v>190</v>
      </c>
      <c r="AV407" s="13" t="s">
        <v>190</v>
      </c>
      <c r="AW407" s="13" t="s">
        <v>27</v>
      </c>
      <c r="AX407" s="13" t="s">
        <v>72</v>
      </c>
      <c r="AY407" s="152" t="s">
        <v>182</v>
      </c>
    </row>
    <row r="408" spans="2:65" s="12" customFormat="1">
      <c r="B408" s="146"/>
      <c r="D408" s="141" t="s">
        <v>196</v>
      </c>
      <c r="E408" s="147" t="s">
        <v>1</v>
      </c>
      <c r="F408" s="148" t="s">
        <v>532</v>
      </c>
      <c r="H408" s="147" t="s">
        <v>1</v>
      </c>
      <c r="L408" s="146"/>
      <c r="M408" s="149"/>
      <c r="T408" s="150"/>
      <c r="AT408" s="147" t="s">
        <v>196</v>
      </c>
      <c r="AU408" s="147" t="s">
        <v>190</v>
      </c>
      <c r="AV408" s="12" t="s">
        <v>80</v>
      </c>
      <c r="AW408" s="12" t="s">
        <v>27</v>
      </c>
      <c r="AX408" s="12" t="s">
        <v>72</v>
      </c>
      <c r="AY408" s="147" t="s">
        <v>182</v>
      </c>
    </row>
    <row r="409" spans="2:65" s="13" customFormat="1">
      <c r="B409" s="151"/>
      <c r="D409" s="141" t="s">
        <v>196</v>
      </c>
      <c r="E409" s="152" t="s">
        <v>1</v>
      </c>
      <c r="F409" s="153" t="s">
        <v>533</v>
      </c>
      <c r="H409" s="154">
        <v>-20.399999999999999</v>
      </c>
      <c r="L409" s="151"/>
      <c r="M409" s="155"/>
      <c r="T409" s="156"/>
      <c r="AT409" s="152" t="s">
        <v>196</v>
      </c>
      <c r="AU409" s="152" t="s">
        <v>190</v>
      </c>
      <c r="AV409" s="13" t="s">
        <v>190</v>
      </c>
      <c r="AW409" s="13" t="s">
        <v>27</v>
      </c>
      <c r="AX409" s="13" t="s">
        <v>72</v>
      </c>
      <c r="AY409" s="152" t="s">
        <v>182</v>
      </c>
    </row>
    <row r="410" spans="2:65" s="12" customFormat="1">
      <c r="B410" s="146"/>
      <c r="D410" s="141" t="s">
        <v>196</v>
      </c>
      <c r="E410" s="147" t="s">
        <v>1</v>
      </c>
      <c r="F410" s="148" t="s">
        <v>534</v>
      </c>
      <c r="H410" s="147" t="s">
        <v>1</v>
      </c>
      <c r="L410" s="146"/>
      <c r="M410" s="149"/>
      <c r="T410" s="150"/>
      <c r="AT410" s="147" t="s">
        <v>196</v>
      </c>
      <c r="AU410" s="147" t="s">
        <v>190</v>
      </c>
      <c r="AV410" s="12" t="s">
        <v>80</v>
      </c>
      <c r="AW410" s="12" t="s">
        <v>27</v>
      </c>
      <c r="AX410" s="12" t="s">
        <v>72</v>
      </c>
      <c r="AY410" s="147" t="s">
        <v>182</v>
      </c>
    </row>
    <row r="411" spans="2:65" s="13" customFormat="1">
      <c r="B411" s="151"/>
      <c r="D411" s="141" t="s">
        <v>196</v>
      </c>
      <c r="E411" s="152" t="s">
        <v>1</v>
      </c>
      <c r="F411" s="153" t="s">
        <v>535</v>
      </c>
      <c r="H411" s="154">
        <v>-1.8</v>
      </c>
      <c r="L411" s="151"/>
      <c r="M411" s="155"/>
      <c r="T411" s="156"/>
      <c r="AT411" s="152" t="s">
        <v>196</v>
      </c>
      <c r="AU411" s="152" t="s">
        <v>190</v>
      </c>
      <c r="AV411" s="13" t="s">
        <v>190</v>
      </c>
      <c r="AW411" s="13" t="s">
        <v>27</v>
      </c>
      <c r="AX411" s="13" t="s">
        <v>72</v>
      </c>
      <c r="AY411" s="152" t="s">
        <v>182</v>
      </c>
    </row>
    <row r="412" spans="2:65" s="15" customFormat="1">
      <c r="B412" s="172"/>
      <c r="D412" s="141" t="s">
        <v>196</v>
      </c>
      <c r="E412" s="173" t="s">
        <v>1</v>
      </c>
      <c r="F412" s="174" t="s">
        <v>379</v>
      </c>
      <c r="H412" s="175">
        <v>16.8</v>
      </c>
      <c r="L412" s="172"/>
      <c r="M412" s="176"/>
      <c r="T412" s="177"/>
      <c r="AT412" s="173" t="s">
        <v>196</v>
      </c>
      <c r="AU412" s="173" t="s">
        <v>190</v>
      </c>
      <c r="AV412" s="15" t="s">
        <v>106</v>
      </c>
      <c r="AW412" s="15" t="s">
        <v>27</v>
      </c>
      <c r="AX412" s="15" t="s">
        <v>72</v>
      </c>
      <c r="AY412" s="173" t="s">
        <v>182</v>
      </c>
    </row>
    <row r="413" spans="2:65" s="12" customFormat="1">
      <c r="B413" s="146"/>
      <c r="D413" s="141" t="s">
        <v>196</v>
      </c>
      <c r="E413" s="147" t="s">
        <v>1</v>
      </c>
      <c r="F413" s="148" t="s">
        <v>536</v>
      </c>
      <c r="H413" s="147" t="s">
        <v>1</v>
      </c>
      <c r="L413" s="146"/>
      <c r="M413" s="149"/>
      <c r="T413" s="150"/>
      <c r="AT413" s="147" t="s">
        <v>196</v>
      </c>
      <c r="AU413" s="147" t="s">
        <v>190</v>
      </c>
      <c r="AV413" s="12" t="s">
        <v>80</v>
      </c>
      <c r="AW413" s="12" t="s">
        <v>27</v>
      </c>
      <c r="AX413" s="12" t="s">
        <v>72</v>
      </c>
      <c r="AY413" s="147" t="s">
        <v>182</v>
      </c>
    </row>
    <row r="414" spans="2:65" s="13" customFormat="1">
      <c r="B414" s="151"/>
      <c r="D414" s="141" t="s">
        <v>196</v>
      </c>
      <c r="E414" s="152" t="s">
        <v>1</v>
      </c>
      <c r="F414" s="153" t="s">
        <v>537</v>
      </c>
      <c r="H414" s="154">
        <v>33.152000000000001</v>
      </c>
      <c r="L414" s="151"/>
      <c r="M414" s="155"/>
      <c r="T414" s="156"/>
      <c r="AT414" s="152" t="s">
        <v>196</v>
      </c>
      <c r="AU414" s="152" t="s">
        <v>190</v>
      </c>
      <c r="AV414" s="13" t="s">
        <v>190</v>
      </c>
      <c r="AW414" s="13" t="s">
        <v>27</v>
      </c>
      <c r="AX414" s="13" t="s">
        <v>72</v>
      </c>
      <c r="AY414" s="152" t="s">
        <v>182</v>
      </c>
    </row>
    <row r="415" spans="2:65" s="12" customFormat="1">
      <c r="B415" s="146"/>
      <c r="D415" s="141" t="s">
        <v>196</v>
      </c>
      <c r="E415" s="147" t="s">
        <v>1</v>
      </c>
      <c r="F415" s="148" t="s">
        <v>532</v>
      </c>
      <c r="H415" s="147" t="s">
        <v>1</v>
      </c>
      <c r="L415" s="146"/>
      <c r="M415" s="149"/>
      <c r="T415" s="150"/>
      <c r="AT415" s="147" t="s">
        <v>196</v>
      </c>
      <c r="AU415" s="147" t="s">
        <v>190</v>
      </c>
      <c r="AV415" s="12" t="s">
        <v>80</v>
      </c>
      <c r="AW415" s="12" t="s">
        <v>27</v>
      </c>
      <c r="AX415" s="12" t="s">
        <v>72</v>
      </c>
      <c r="AY415" s="147" t="s">
        <v>182</v>
      </c>
    </row>
    <row r="416" spans="2:65" s="13" customFormat="1">
      <c r="B416" s="151"/>
      <c r="D416" s="141" t="s">
        <v>196</v>
      </c>
      <c r="E416" s="152" t="s">
        <v>1</v>
      </c>
      <c r="F416" s="153" t="s">
        <v>538</v>
      </c>
      <c r="H416" s="154">
        <v>-11.625</v>
      </c>
      <c r="L416" s="151"/>
      <c r="M416" s="155"/>
      <c r="T416" s="156"/>
      <c r="AT416" s="152" t="s">
        <v>196</v>
      </c>
      <c r="AU416" s="152" t="s">
        <v>190</v>
      </c>
      <c r="AV416" s="13" t="s">
        <v>190</v>
      </c>
      <c r="AW416" s="13" t="s">
        <v>27</v>
      </c>
      <c r="AX416" s="13" t="s">
        <v>72</v>
      </c>
      <c r="AY416" s="152" t="s">
        <v>182</v>
      </c>
    </row>
    <row r="417" spans="2:65" s="13" customFormat="1">
      <c r="B417" s="151"/>
      <c r="D417" s="141" t="s">
        <v>196</v>
      </c>
      <c r="E417" s="152" t="s">
        <v>1</v>
      </c>
      <c r="F417" s="153" t="s">
        <v>539</v>
      </c>
      <c r="H417" s="154">
        <v>-3.444</v>
      </c>
      <c r="L417" s="151"/>
      <c r="M417" s="155"/>
      <c r="T417" s="156"/>
      <c r="AT417" s="152" t="s">
        <v>196</v>
      </c>
      <c r="AU417" s="152" t="s">
        <v>190</v>
      </c>
      <c r="AV417" s="13" t="s">
        <v>190</v>
      </c>
      <c r="AW417" s="13" t="s">
        <v>27</v>
      </c>
      <c r="AX417" s="13" t="s">
        <v>72</v>
      </c>
      <c r="AY417" s="152" t="s">
        <v>182</v>
      </c>
    </row>
    <row r="418" spans="2:65" s="15" customFormat="1">
      <c r="B418" s="172"/>
      <c r="D418" s="141" t="s">
        <v>196</v>
      </c>
      <c r="E418" s="173" t="s">
        <v>1</v>
      </c>
      <c r="F418" s="174" t="s">
        <v>379</v>
      </c>
      <c r="H418" s="175">
        <v>18.082999999999998</v>
      </c>
      <c r="L418" s="172"/>
      <c r="M418" s="176"/>
      <c r="T418" s="177"/>
      <c r="AT418" s="173" t="s">
        <v>196</v>
      </c>
      <c r="AU418" s="173" t="s">
        <v>190</v>
      </c>
      <c r="AV418" s="15" t="s">
        <v>106</v>
      </c>
      <c r="AW418" s="15" t="s">
        <v>27</v>
      </c>
      <c r="AX418" s="15" t="s">
        <v>72</v>
      </c>
      <c r="AY418" s="173" t="s">
        <v>182</v>
      </c>
    </row>
    <row r="419" spans="2:65" s="14" customFormat="1">
      <c r="B419" s="157"/>
      <c r="D419" s="141" t="s">
        <v>196</v>
      </c>
      <c r="E419" s="158" t="s">
        <v>1</v>
      </c>
      <c r="F419" s="159" t="s">
        <v>201</v>
      </c>
      <c r="H419" s="160">
        <v>34.883000000000003</v>
      </c>
      <c r="L419" s="157"/>
      <c r="M419" s="161"/>
      <c r="T419" s="162"/>
      <c r="AT419" s="158" t="s">
        <v>196</v>
      </c>
      <c r="AU419" s="158" t="s">
        <v>190</v>
      </c>
      <c r="AV419" s="14" t="s">
        <v>189</v>
      </c>
      <c r="AW419" s="14" t="s">
        <v>27</v>
      </c>
      <c r="AX419" s="14" t="s">
        <v>80</v>
      </c>
      <c r="AY419" s="158" t="s">
        <v>182</v>
      </c>
    </row>
    <row r="420" spans="2:65" s="1" customFormat="1" ht="33" customHeight="1">
      <c r="B420" s="29"/>
      <c r="C420" s="129" t="s">
        <v>540</v>
      </c>
      <c r="D420" s="129" t="s">
        <v>184</v>
      </c>
      <c r="E420" s="130" t="s">
        <v>541</v>
      </c>
      <c r="F420" s="131" t="s">
        <v>542</v>
      </c>
      <c r="G420" s="132" t="s">
        <v>187</v>
      </c>
      <c r="H420" s="133">
        <v>313.541</v>
      </c>
      <c r="I420" s="134">
        <v>1500</v>
      </c>
      <c r="J420" s="134">
        <f>ROUND(I420*H420,2)</f>
        <v>470311.5</v>
      </c>
      <c r="K420" s="131" t="s">
        <v>188</v>
      </c>
      <c r="L420" s="29"/>
      <c r="M420" s="135" t="s">
        <v>1</v>
      </c>
      <c r="N420" s="136" t="s">
        <v>38</v>
      </c>
      <c r="O420" s="137">
        <v>0.65300000000000002</v>
      </c>
      <c r="P420" s="137">
        <f>O420*H420</f>
        <v>204.74227300000001</v>
      </c>
      <c r="Q420" s="137">
        <v>0.18861</v>
      </c>
      <c r="R420" s="137">
        <f>Q420*H420</f>
        <v>59.136968009999997</v>
      </c>
      <c r="S420" s="137">
        <v>0</v>
      </c>
      <c r="T420" s="138">
        <f>S420*H420</f>
        <v>0</v>
      </c>
      <c r="AR420" s="139" t="s">
        <v>189</v>
      </c>
      <c r="AT420" s="139" t="s">
        <v>184</v>
      </c>
      <c r="AU420" s="139" t="s">
        <v>190</v>
      </c>
      <c r="AY420" s="17" t="s">
        <v>182</v>
      </c>
      <c r="BE420" s="140">
        <f>IF(N420="základní",J420,0)</f>
        <v>0</v>
      </c>
      <c r="BF420" s="140">
        <f>IF(N420="snížená",J420,0)</f>
        <v>470311.5</v>
      </c>
      <c r="BG420" s="140">
        <f>IF(N420="zákl. přenesená",J420,0)</f>
        <v>0</v>
      </c>
      <c r="BH420" s="140">
        <f>IF(N420="sníž. přenesená",J420,0)</f>
        <v>0</v>
      </c>
      <c r="BI420" s="140">
        <f>IF(N420="nulová",J420,0)</f>
        <v>0</v>
      </c>
      <c r="BJ420" s="17" t="s">
        <v>190</v>
      </c>
      <c r="BK420" s="140">
        <f>ROUND(I420*H420,2)</f>
        <v>470311.5</v>
      </c>
      <c r="BL420" s="17" t="s">
        <v>189</v>
      </c>
      <c r="BM420" s="139" t="s">
        <v>543</v>
      </c>
    </row>
    <row r="421" spans="2:65" s="1" customFormat="1" ht="29.25">
      <c r="B421" s="29"/>
      <c r="D421" s="141" t="s">
        <v>192</v>
      </c>
      <c r="F421" s="142" t="s">
        <v>544</v>
      </c>
      <c r="L421" s="29"/>
      <c r="M421" s="143"/>
      <c r="T421" s="53"/>
      <c r="AT421" s="17" t="s">
        <v>192</v>
      </c>
      <c r="AU421" s="17" t="s">
        <v>190</v>
      </c>
    </row>
    <row r="422" spans="2:65" s="1" customFormat="1">
      <c r="B422" s="29"/>
      <c r="D422" s="144" t="s">
        <v>194</v>
      </c>
      <c r="F422" s="145" t="s">
        <v>545</v>
      </c>
      <c r="L422" s="29"/>
      <c r="M422" s="143"/>
      <c r="T422" s="53"/>
      <c r="AT422" s="17" t="s">
        <v>194</v>
      </c>
      <c r="AU422" s="17" t="s">
        <v>190</v>
      </c>
    </row>
    <row r="423" spans="2:65" s="12" customFormat="1">
      <c r="B423" s="146"/>
      <c r="D423" s="141" t="s">
        <v>196</v>
      </c>
      <c r="E423" s="147" t="s">
        <v>1</v>
      </c>
      <c r="F423" s="148" t="s">
        <v>546</v>
      </c>
      <c r="H423" s="147" t="s">
        <v>1</v>
      </c>
      <c r="L423" s="146"/>
      <c r="M423" s="149"/>
      <c r="T423" s="150"/>
      <c r="AT423" s="147" t="s">
        <v>196</v>
      </c>
      <c r="AU423" s="147" t="s">
        <v>190</v>
      </c>
      <c r="AV423" s="12" t="s">
        <v>80</v>
      </c>
      <c r="AW423" s="12" t="s">
        <v>27</v>
      </c>
      <c r="AX423" s="12" t="s">
        <v>72</v>
      </c>
      <c r="AY423" s="147" t="s">
        <v>182</v>
      </c>
    </row>
    <row r="424" spans="2:65" s="13" customFormat="1">
      <c r="B424" s="151"/>
      <c r="D424" s="141" t="s">
        <v>196</v>
      </c>
      <c r="E424" s="152" t="s">
        <v>1</v>
      </c>
      <c r="F424" s="153" t="s">
        <v>547</v>
      </c>
      <c r="H424" s="154">
        <v>6.7380000000000004</v>
      </c>
      <c r="L424" s="151"/>
      <c r="M424" s="155"/>
      <c r="T424" s="156"/>
      <c r="AT424" s="152" t="s">
        <v>196</v>
      </c>
      <c r="AU424" s="152" t="s">
        <v>190</v>
      </c>
      <c r="AV424" s="13" t="s">
        <v>190</v>
      </c>
      <c r="AW424" s="13" t="s">
        <v>27</v>
      </c>
      <c r="AX424" s="13" t="s">
        <v>72</v>
      </c>
      <c r="AY424" s="152" t="s">
        <v>182</v>
      </c>
    </row>
    <row r="425" spans="2:65" s="12" customFormat="1">
      <c r="B425" s="146"/>
      <c r="D425" s="141" t="s">
        <v>196</v>
      </c>
      <c r="E425" s="147" t="s">
        <v>1</v>
      </c>
      <c r="F425" s="148" t="s">
        <v>548</v>
      </c>
      <c r="H425" s="147" t="s">
        <v>1</v>
      </c>
      <c r="L425" s="146"/>
      <c r="M425" s="149"/>
      <c r="T425" s="150"/>
      <c r="AT425" s="147" t="s">
        <v>196</v>
      </c>
      <c r="AU425" s="147" t="s">
        <v>190</v>
      </c>
      <c r="AV425" s="12" t="s">
        <v>80</v>
      </c>
      <c r="AW425" s="12" t="s">
        <v>27</v>
      </c>
      <c r="AX425" s="12" t="s">
        <v>72</v>
      </c>
      <c r="AY425" s="147" t="s">
        <v>182</v>
      </c>
    </row>
    <row r="426" spans="2:65" s="13" customFormat="1">
      <c r="B426" s="151"/>
      <c r="D426" s="141" t="s">
        <v>196</v>
      </c>
      <c r="E426" s="152" t="s">
        <v>1</v>
      </c>
      <c r="F426" s="153" t="s">
        <v>549</v>
      </c>
      <c r="H426" s="154">
        <v>83.6</v>
      </c>
      <c r="L426" s="151"/>
      <c r="M426" s="155"/>
      <c r="T426" s="156"/>
      <c r="AT426" s="152" t="s">
        <v>196</v>
      </c>
      <c r="AU426" s="152" t="s">
        <v>190</v>
      </c>
      <c r="AV426" s="13" t="s">
        <v>190</v>
      </c>
      <c r="AW426" s="13" t="s">
        <v>27</v>
      </c>
      <c r="AX426" s="13" t="s">
        <v>72</v>
      </c>
      <c r="AY426" s="152" t="s">
        <v>182</v>
      </c>
    </row>
    <row r="427" spans="2:65" s="12" customFormat="1">
      <c r="B427" s="146"/>
      <c r="D427" s="141" t="s">
        <v>196</v>
      </c>
      <c r="E427" s="147" t="s">
        <v>1</v>
      </c>
      <c r="F427" s="148" t="s">
        <v>550</v>
      </c>
      <c r="H427" s="147" t="s">
        <v>1</v>
      </c>
      <c r="L427" s="146"/>
      <c r="M427" s="149"/>
      <c r="T427" s="150"/>
      <c r="AT427" s="147" t="s">
        <v>196</v>
      </c>
      <c r="AU427" s="147" t="s">
        <v>190</v>
      </c>
      <c r="AV427" s="12" t="s">
        <v>80</v>
      </c>
      <c r="AW427" s="12" t="s">
        <v>27</v>
      </c>
      <c r="AX427" s="12" t="s">
        <v>72</v>
      </c>
      <c r="AY427" s="147" t="s">
        <v>182</v>
      </c>
    </row>
    <row r="428" spans="2:65" s="13" customFormat="1">
      <c r="B428" s="151"/>
      <c r="D428" s="141" t="s">
        <v>196</v>
      </c>
      <c r="E428" s="152" t="s">
        <v>1</v>
      </c>
      <c r="F428" s="153" t="s">
        <v>551</v>
      </c>
      <c r="H428" s="154">
        <v>-2.73</v>
      </c>
      <c r="L428" s="151"/>
      <c r="M428" s="155"/>
      <c r="T428" s="156"/>
      <c r="AT428" s="152" t="s">
        <v>196</v>
      </c>
      <c r="AU428" s="152" t="s">
        <v>190</v>
      </c>
      <c r="AV428" s="13" t="s">
        <v>190</v>
      </c>
      <c r="AW428" s="13" t="s">
        <v>27</v>
      </c>
      <c r="AX428" s="13" t="s">
        <v>72</v>
      </c>
      <c r="AY428" s="152" t="s">
        <v>182</v>
      </c>
    </row>
    <row r="429" spans="2:65" s="12" customFormat="1">
      <c r="B429" s="146"/>
      <c r="D429" s="141" t="s">
        <v>196</v>
      </c>
      <c r="E429" s="147" t="s">
        <v>1</v>
      </c>
      <c r="F429" s="148" t="s">
        <v>552</v>
      </c>
      <c r="H429" s="147" t="s">
        <v>1</v>
      </c>
      <c r="L429" s="146"/>
      <c r="M429" s="149"/>
      <c r="T429" s="150"/>
      <c r="AT429" s="147" t="s">
        <v>196</v>
      </c>
      <c r="AU429" s="147" t="s">
        <v>190</v>
      </c>
      <c r="AV429" s="12" t="s">
        <v>80</v>
      </c>
      <c r="AW429" s="12" t="s">
        <v>27</v>
      </c>
      <c r="AX429" s="12" t="s">
        <v>72</v>
      </c>
      <c r="AY429" s="147" t="s">
        <v>182</v>
      </c>
    </row>
    <row r="430" spans="2:65" s="13" customFormat="1">
      <c r="B430" s="151"/>
      <c r="D430" s="141" t="s">
        <v>196</v>
      </c>
      <c r="E430" s="152" t="s">
        <v>1</v>
      </c>
      <c r="F430" s="153" t="s">
        <v>553</v>
      </c>
      <c r="H430" s="154">
        <v>-12.75</v>
      </c>
      <c r="L430" s="151"/>
      <c r="M430" s="155"/>
      <c r="T430" s="156"/>
      <c r="AT430" s="152" t="s">
        <v>196</v>
      </c>
      <c r="AU430" s="152" t="s">
        <v>190</v>
      </c>
      <c r="AV430" s="13" t="s">
        <v>190</v>
      </c>
      <c r="AW430" s="13" t="s">
        <v>27</v>
      </c>
      <c r="AX430" s="13" t="s">
        <v>72</v>
      </c>
      <c r="AY430" s="152" t="s">
        <v>182</v>
      </c>
    </row>
    <row r="431" spans="2:65" s="12" customFormat="1">
      <c r="B431" s="146"/>
      <c r="D431" s="141" t="s">
        <v>196</v>
      </c>
      <c r="E431" s="147" t="s">
        <v>1</v>
      </c>
      <c r="F431" s="148" t="s">
        <v>554</v>
      </c>
      <c r="H431" s="147" t="s">
        <v>1</v>
      </c>
      <c r="L431" s="146"/>
      <c r="M431" s="149"/>
      <c r="T431" s="150"/>
      <c r="AT431" s="147" t="s">
        <v>196</v>
      </c>
      <c r="AU431" s="147" t="s">
        <v>190</v>
      </c>
      <c r="AV431" s="12" t="s">
        <v>80</v>
      </c>
      <c r="AW431" s="12" t="s">
        <v>27</v>
      </c>
      <c r="AX431" s="12" t="s">
        <v>72</v>
      </c>
      <c r="AY431" s="147" t="s">
        <v>182</v>
      </c>
    </row>
    <row r="432" spans="2:65" s="13" customFormat="1">
      <c r="B432" s="151"/>
      <c r="D432" s="141" t="s">
        <v>196</v>
      </c>
      <c r="E432" s="152" t="s">
        <v>1</v>
      </c>
      <c r="F432" s="153" t="s">
        <v>555</v>
      </c>
      <c r="H432" s="154">
        <v>-2.7</v>
      </c>
      <c r="L432" s="151"/>
      <c r="M432" s="155"/>
      <c r="T432" s="156"/>
      <c r="AT432" s="152" t="s">
        <v>196</v>
      </c>
      <c r="AU432" s="152" t="s">
        <v>190</v>
      </c>
      <c r="AV432" s="13" t="s">
        <v>190</v>
      </c>
      <c r="AW432" s="13" t="s">
        <v>27</v>
      </c>
      <c r="AX432" s="13" t="s">
        <v>72</v>
      </c>
      <c r="AY432" s="152" t="s">
        <v>182</v>
      </c>
    </row>
    <row r="433" spans="2:51" s="13" customFormat="1">
      <c r="B433" s="151"/>
      <c r="D433" s="141" t="s">
        <v>196</v>
      </c>
      <c r="E433" s="152" t="s">
        <v>1</v>
      </c>
      <c r="F433" s="153" t="s">
        <v>556</v>
      </c>
      <c r="H433" s="154">
        <v>-1.2649999999999999</v>
      </c>
      <c r="L433" s="151"/>
      <c r="M433" s="155"/>
      <c r="T433" s="156"/>
      <c r="AT433" s="152" t="s">
        <v>196</v>
      </c>
      <c r="AU433" s="152" t="s">
        <v>190</v>
      </c>
      <c r="AV433" s="13" t="s">
        <v>190</v>
      </c>
      <c r="AW433" s="13" t="s">
        <v>27</v>
      </c>
      <c r="AX433" s="13" t="s">
        <v>72</v>
      </c>
      <c r="AY433" s="152" t="s">
        <v>182</v>
      </c>
    </row>
    <row r="434" spans="2:51" s="12" customFormat="1">
      <c r="B434" s="146"/>
      <c r="D434" s="141" t="s">
        <v>196</v>
      </c>
      <c r="E434" s="147" t="s">
        <v>1</v>
      </c>
      <c r="F434" s="148" t="s">
        <v>557</v>
      </c>
      <c r="H434" s="147" t="s">
        <v>1</v>
      </c>
      <c r="L434" s="146"/>
      <c r="M434" s="149"/>
      <c r="T434" s="150"/>
      <c r="AT434" s="147" t="s">
        <v>196</v>
      </c>
      <c r="AU434" s="147" t="s">
        <v>190</v>
      </c>
      <c r="AV434" s="12" t="s">
        <v>80</v>
      </c>
      <c r="AW434" s="12" t="s">
        <v>27</v>
      </c>
      <c r="AX434" s="12" t="s">
        <v>72</v>
      </c>
      <c r="AY434" s="147" t="s">
        <v>182</v>
      </c>
    </row>
    <row r="435" spans="2:51" s="13" customFormat="1">
      <c r="B435" s="151"/>
      <c r="D435" s="141" t="s">
        <v>196</v>
      </c>
      <c r="E435" s="152" t="s">
        <v>1</v>
      </c>
      <c r="F435" s="153" t="s">
        <v>558</v>
      </c>
      <c r="H435" s="154">
        <v>-2.95</v>
      </c>
      <c r="L435" s="151"/>
      <c r="M435" s="155"/>
      <c r="T435" s="156"/>
      <c r="AT435" s="152" t="s">
        <v>196</v>
      </c>
      <c r="AU435" s="152" t="s">
        <v>190</v>
      </c>
      <c r="AV435" s="13" t="s">
        <v>190</v>
      </c>
      <c r="AW435" s="13" t="s">
        <v>27</v>
      </c>
      <c r="AX435" s="13" t="s">
        <v>72</v>
      </c>
      <c r="AY435" s="152" t="s">
        <v>182</v>
      </c>
    </row>
    <row r="436" spans="2:51" s="15" customFormat="1">
      <c r="B436" s="172"/>
      <c r="D436" s="141" t="s">
        <v>196</v>
      </c>
      <c r="E436" s="173" t="s">
        <v>1</v>
      </c>
      <c r="F436" s="174" t="s">
        <v>379</v>
      </c>
      <c r="H436" s="175">
        <v>67.942999999999998</v>
      </c>
      <c r="L436" s="172"/>
      <c r="M436" s="176"/>
      <c r="T436" s="177"/>
      <c r="AT436" s="173" t="s">
        <v>196</v>
      </c>
      <c r="AU436" s="173" t="s">
        <v>190</v>
      </c>
      <c r="AV436" s="15" t="s">
        <v>106</v>
      </c>
      <c r="AW436" s="15" t="s">
        <v>27</v>
      </c>
      <c r="AX436" s="15" t="s">
        <v>72</v>
      </c>
      <c r="AY436" s="173" t="s">
        <v>182</v>
      </c>
    </row>
    <row r="437" spans="2:51" s="12" customFormat="1">
      <c r="B437" s="146"/>
      <c r="D437" s="141" t="s">
        <v>196</v>
      </c>
      <c r="E437" s="147" t="s">
        <v>1</v>
      </c>
      <c r="F437" s="148" t="s">
        <v>559</v>
      </c>
      <c r="H437" s="147" t="s">
        <v>1</v>
      </c>
      <c r="L437" s="146"/>
      <c r="M437" s="149"/>
      <c r="T437" s="150"/>
      <c r="AT437" s="147" t="s">
        <v>196</v>
      </c>
      <c r="AU437" s="147" t="s">
        <v>190</v>
      </c>
      <c r="AV437" s="12" t="s">
        <v>80</v>
      </c>
      <c r="AW437" s="12" t="s">
        <v>27</v>
      </c>
      <c r="AX437" s="12" t="s">
        <v>72</v>
      </c>
      <c r="AY437" s="147" t="s">
        <v>182</v>
      </c>
    </row>
    <row r="438" spans="2:51" s="13" customFormat="1">
      <c r="B438" s="151"/>
      <c r="D438" s="141" t="s">
        <v>196</v>
      </c>
      <c r="E438" s="152" t="s">
        <v>1</v>
      </c>
      <c r="F438" s="153" t="s">
        <v>560</v>
      </c>
      <c r="H438" s="154">
        <v>37.5</v>
      </c>
      <c r="L438" s="151"/>
      <c r="M438" s="155"/>
      <c r="T438" s="156"/>
      <c r="AT438" s="152" t="s">
        <v>196</v>
      </c>
      <c r="AU438" s="152" t="s">
        <v>190</v>
      </c>
      <c r="AV438" s="13" t="s">
        <v>190</v>
      </c>
      <c r="AW438" s="13" t="s">
        <v>27</v>
      </c>
      <c r="AX438" s="13" t="s">
        <v>72</v>
      </c>
      <c r="AY438" s="152" t="s">
        <v>182</v>
      </c>
    </row>
    <row r="439" spans="2:51" s="13" customFormat="1">
      <c r="B439" s="151"/>
      <c r="D439" s="141" t="s">
        <v>196</v>
      </c>
      <c r="E439" s="152" t="s">
        <v>1</v>
      </c>
      <c r="F439" s="153" t="s">
        <v>561</v>
      </c>
      <c r="H439" s="154">
        <v>9.7200000000000006</v>
      </c>
      <c r="L439" s="151"/>
      <c r="M439" s="155"/>
      <c r="T439" s="156"/>
      <c r="AT439" s="152" t="s">
        <v>196</v>
      </c>
      <c r="AU439" s="152" t="s">
        <v>190</v>
      </c>
      <c r="AV439" s="13" t="s">
        <v>190</v>
      </c>
      <c r="AW439" s="13" t="s">
        <v>27</v>
      </c>
      <c r="AX439" s="13" t="s">
        <v>72</v>
      </c>
      <c r="AY439" s="152" t="s">
        <v>182</v>
      </c>
    </row>
    <row r="440" spans="2:51" s="13" customFormat="1">
      <c r="B440" s="151"/>
      <c r="D440" s="141" t="s">
        <v>196</v>
      </c>
      <c r="E440" s="152" t="s">
        <v>1</v>
      </c>
      <c r="F440" s="153" t="s">
        <v>562</v>
      </c>
      <c r="H440" s="154">
        <v>10.5</v>
      </c>
      <c r="L440" s="151"/>
      <c r="M440" s="155"/>
      <c r="T440" s="156"/>
      <c r="AT440" s="152" t="s">
        <v>196</v>
      </c>
      <c r="AU440" s="152" t="s">
        <v>190</v>
      </c>
      <c r="AV440" s="13" t="s">
        <v>190</v>
      </c>
      <c r="AW440" s="13" t="s">
        <v>27</v>
      </c>
      <c r="AX440" s="13" t="s">
        <v>72</v>
      </c>
      <c r="AY440" s="152" t="s">
        <v>182</v>
      </c>
    </row>
    <row r="441" spans="2:51" s="13" customFormat="1">
      <c r="B441" s="151"/>
      <c r="D441" s="141" t="s">
        <v>196</v>
      </c>
      <c r="E441" s="152" t="s">
        <v>1</v>
      </c>
      <c r="F441" s="153" t="s">
        <v>563</v>
      </c>
      <c r="H441" s="154">
        <v>5.25</v>
      </c>
      <c r="L441" s="151"/>
      <c r="M441" s="155"/>
      <c r="T441" s="156"/>
      <c r="AT441" s="152" t="s">
        <v>196</v>
      </c>
      <c r="AU441" s="152" t="s">
        <v>190</v>
      </c>
      <c r="AV441" s="13" t="s">
        <v>190</v>
      </c>
      <c r="AW441" s="13" t="s">
        <v>27</v>
      </c>
      <c r="AX441" s="13" t="s">
        <v>72</v>
      </c>
      <c r="AY441" s="152" t="s">
        <v>182</v>
      </c>
    </row>
    <row r="442" spans="2:51" s="13" customFormat="1">
      <c r="B442" s="151"/>
      <c r="D442" s="141" t="s">
        <v>196</v>
      </c>
      <c r="E442" s="152" t="s">
        <v>1</v>
      </c>
      <c r="F442" s="153" t="s">
        <v>564</v>
      </c>
      <c r="H442" s="154">
        <v>1.2</v>
      </c>
      <c r="L442" s="151"/>
      <c r="M442" s="155"/>
      <c r="T442" s="156"/>
      <c r="AT442" s="152" t="s">
        <v>196</v>
      </c>
      <c r="AU442" s="152" t="s">
        <v>190</v>
      </c>
      <c r="AV442" s="13" t="s">
        <v>190</v>
      </c>
      <c r="AW442" s="13" t="s">
        <v>27</v>
      </c>
      <c r="AX442" s="13" t="s">
        <v>72</v>
      </c>
      <c r="AY442" s="152" t="s">
        <v>182</v>
      </c>
    </row>
    <row r="443" spans="2:51" s="13" customFormat="1">
      <c r="B443" s="151"/>
      <c r="D443" s="141" t="s">
        <v>196</v>
      </c>
      <c r="E443" s="152" t="s">
        <v>1</v>
      </c>
      <c r="F443" s="153" t="s">
        <v>565</v>
      </c>
      <c r="H443" s="154">
        <v>1.5</v>
      </c>
      <c r="L443" s="151"/>
      <c r="M443" s="155"/>
      <c r="T443" s="156"/>
      <c r="AT443" s="152" t="s">
        <v>196</v>
      </c>
      <c r="AU443" s="152" t="s">
        <v>190</v>
      </c>
      <c r="AV443" s="13" t="s">
        <v>190</v>
      </c>
      <c r="AW443" s="13" t="s">
        <v>27</v>
      </c>
      <c r="AX443" s="13" t="s">
        <v>72</v>
      </c>
      <c r="AY443" s="152" t="s">
        <v>182</v>
      </c>
    </row>
    <row r="444" spans="2:51" s="13" customFormat="1">
      <c r="B444" s="151"/>
      <c r="D444" s="141" t="s">
        <v>196</v>
      </c>
      <c r="E444" s="152" t="s">
        <v>1</v>
      </c>
      <c r="F444" s="153" t="s">
        <v>566</v>
      </c>
      <c r="H444" s="154">
        <v>25.53</v>
      </c>
      <c r="L444" s="151"/>
      <c r="M444" s="155"/>
      <c r="T444" s="156"/>
      <c r="AT444" s="152" t="s">
        <v>196</v>
      </c>
      <c r="AU444" s="152" t="s">
        <v>190</v>
      </c>
      <c r="AV444" s="13" t="s">
        <v>190</v>
      </c>
      <c r="AW444" s="13" t="s">
        <v>27</v>
      </c>
      <c r="AX444" s="13" t="s">
        <v>72</v>
      </c>
      <c r="AY444" s="152" t="s">
        <v>182</v>
      </c>
    </row>
    <row r="445" spans="2:51" s="13" customFormat="1">
      <c r="B445" s="151"/>
      <c r="D445" s="141" t="s">
        <v>196</v>
      </c>
      <c r="E445" s="152" t="s">
        <v>1</v>
      </c>
      <c r="F445" s="153" t="s">
        <v>567</v>
      </c>
      <c r="H445" s="154">
        <v>27</v>
      </c>
      <c r="L445" s="151"/>
      <c r="M445" s="155"/>
      <c r="T445" s="156"/>
      <c r="AT445" s="152" t="s">
        <v>196</v>
      </c>
      <c r="AU445" s="152" t="s">
        <v>190</v>
      </c>
      <c r="AV445" s="13" t="s">
        <v>190</v>
      </c>
      <c r="AW445" s="13" t="s">
        <v>27</v>
      </c>
      <c r="AX445" s="13" t="s">
        <v>72</v>
      </c>
      <c r="AY445" s="152" t="s">
        <v>182</v>
      </c>
    </row>
    <row r="446" spans="2:51" s="12" customFormat="1">
      <c r="B446" s="146"/>
      <c r="D446" s="141" t="s">
        <v>196</v>
      </c>
      <c r="E446" s="147" t="s">
        <v>1</v>
      </c>
      <c r="F446" s="148" t="s">
        <v>554</v>
      </c>
      <c r="H446" s="147" t="s">
        <v>1</v>
      </c>
      <c r="L446" s="146"/>
      <c r="M446" s="149"/>
      <c r="T446" s="150"/>
      <c r="AT446" s="147" t="s">
        <v>196</v>
      </c>
      <c r="AU446" s="147" t="s">
        <v>190</v>
      </c>
      <c r="AV446" s="12" t="s">
        <v>80</v>
      </c>
      <c r="AW446" s="12" t="s">
        <v>27</v>
      </c>
      <c r="AX446" s="12" t="s">
        <v>72</v>
      </c>
      <c r="AY446" s="147" t="s">
        <v>182</v>
      </c>
    </row>
    <row r="447" spans="2:51" s="13" customFormat="1">
      <c r="B447" s="151"/>
      <c r="D447" s="141" t="s">
        <v>196</v>
      </c>
      <c r="E447" s="152" t="s">
        <v>1</v>
      </c>
      <c r="F447" s="153" t="s">
        <v>568</v>
      </c>
      <c r="H447" s="154">
        <v>-2.4750000000000001</v>
      </c>
      <c r="L447" s="151"/>
      <c r="M447" s="155"/>
      <c r="T447" s="156"/>
      <c r="AT447" s="152" t="s">
        <v>196</v>
      </c>
      <c r="AU447" s="152" t="s">
        <v>190</v>
      </c>
      <c r="AV447" s="13" t="s">
        <v>190</v>
      </c>
      <c r="AW447" s="13" t="s">
        <v>27</v>
      </c>
      <c r="AX447" s="13" t="s">
        <v>72</v>
      </c>
      <c r="AY447" s="152" t="s">
        <v>182</v>
      </c>
    </row>
    <row r="448" spans="2:51" s="13" customFormat="1">
      <c r="B448" s="151"/>
      <c r="D448" s="141" t="s">
        <v>196</v>
      </c>
      <c r="E448" s="152" t="s">
        <v>1</v>
      </c>
      <c r="F448" s="153" t="s">
        <v>569</v>
      </c>
      <c r="H448" s="154">
        <v>-5.7380000000000004</v>
      </c>
      <c r="L448" s="151"/>
      <c r="M448" s="155"/>
      <c r="T448" s="156"/>
      <c r="AT448" s="152" t="s">
        <v>196</v>
      </c>
      <c r="AU448" s="152" t="s">
        <v>190</v>
      </c>
      <c r="AV448" s="13" t="s">
        <v>190</v>
      </c>
      <c r="AW448" s="13" t="s">
        <v>27</v>
      </c>
      <c r="AX448" s="13" t="s">
        <v>72</v>
      </c>
      <c r="AY448" s="152" t="s">
        <v>182</v>
      </c>
    </row>
    <row r="449" spans="2:51" s="12" customFormat="1">
      <c r="B449" s="146"/>
      <c r="D449" s="141" t="s">
        <v>196</v>
      </c>
      <c r="E449" s="147" t="s">
        <v>1</v>
      </c>
      <c r="F449" s="148" t="s">
        <v>550</v>
      </c>
      <c r="H449" s="147" t="s">
        <v>1</v>
      </c>
      <c r="L449" s="146"/>
      <c r="M449" s="149"/>
      <c r="T449" s="150"/>
      <c r="AT449" s="147" t="s">
        <v>196</v>
      </c>
      <c r="AU449" s="147" t="s">
        <v>190</v>
      </c>
      <c r="AV449" s="12" t="s">
        <v>80</v>
      </c>
      <c r="AW449" s="12" t="s">
        <v>27</v>
      </c>
      <c r="AX449" s="12" t="s">
        <v>72</v>
      </c>
      <c r="AY449" s="147" t="s">
        <v>182</v>
      </c>
    </row>
    <row r="450" spans="2:51" s="13" customFormat="1">
      <c r="B450" s="151"/>
      <c r="D450" s="141" t="s">
        <v>196</v>
      </c>
      <c r="E450" s="152" t="s">
        <v>1</v>
      </c>
      <c r="F450" s="153" t="s">
        <v>570</v>
      </c>
      <c r="H450" s="154">
        <v>-0.75</v>
      </c>
      <c r="L450" s="151"/>
      <c r="M450" s="155"/>
      <c r="T450" s="156"/>
      <c r="AT450" s="152" t="s">
        <v>196</v>
      </c>
      <c r="AU450" s="152" t="s">
        <v>190</v>
      </c>
      <c r="AV450" s="13" t="s">
        <v>190</v>
      </c>
      <c r="AW450" s="13" t="s">
        <v>27</v>
      </c>
      <c r="AX450" s="13" t="s">
        <v>72</v>
      </c>
      <c r="AY450" s="152" t="s">
        <v>182</v>
      </c>
    </row>
    <row r="451" spans="2:51" s="13" customFormat="1">
      <c r="B451" s="151"/>
      <c r="D451" s="141" t="s">
        <v>196</v>
      </c>
      <c r="E451" s="152" t="s">
        <v>1</v>
      </c>
      <c r="F451" s="153" t="s">
        <v>571</v>
      </c>
      <c r="H451" s="154">
        <v>-4.375</v>
      </c>
      <c r="L451" s="151"/>
      <c r="M451" s="155"/>
      <c r="T451" s="156"/>
      <c r="AT451" s="152" t="s">
        <v>196</v>
      </c>
      <c r="AU451" s="152" t="s">
        <v>190</v>
      </c>
      <c r="AV451" s="13" t="s">
        <v>190</v>
      </c>
      <c r="AW451" s="13" t="s">
        <v>27</v>
      </c>
      <c r="AX451" s="13" t="s">
        <v>72</v>
      </c>
      <c r="AY451" s="152" t="s">
        <v>182</v>
      </c>
    </row>
    <row r="452" spans="2:51" s="12" customFormat="1">
      <c r="B452" s="146"/>
      <c r="D452" s="141" t="s">
        <v>196</v>
      </c>
      <c r="E452" s="147" t="s">
        <v>1</v>
      </c>
      <c r="F452" s="148" t="s">
        <v>572</v>
      </c>
      <c r="H452" s="147" t="s">
        <v>1</v>
      </c>
      <c r="L452" s="146"/>
      <c r="M452" s="149"/>
      <c r="T452" s="150"/>
      <c r="AT452" s="147" t="s">
        <v>196</v>
      </c>
      <c r="AU452" s="147" t="s">
        <v>190</v>
      </c>
      <c r="AV452" s="12" t="s">
        <v>80</v>
      </c>
      <c r="AW452" s="12" t="s">
        <v>27</v>
      </c>
      <c r="AX452" s="12" t="s">
        <v>72</v>
      </c>
      <c r="AY452" s="147" t="s">
        <v>182</v>
      </c>
    </row>
    <row r="453" spans="2:51" s="13" customFormat="1">
      <c r="B453" s="151"/>
      <c r="D453" s="141" t="s">
        <v>196</v>
      </c>
      <c r="E453" s="152" t="s">
        <v>1</v>
      </c>
      <c r="F453" s="153" t="s">
        <v>573</v>
      </c>
      <c r="H453" s="154">
        <v>-1.4630000000000001</v>
      </c>
      <c r="L453" s="151"/>
      <c r="M453" s="155"/>
      <c r="T453" s="156"/>
      <c r="AT453" s="152" t="s">
        <v>196</v>
      </c>
      <c r="AU453" s="152" t="s">
        <v>190</v>
      </c>
      <c r="AV453" s="13" t="s">
        <v>190</v>
      </c>
      <c r="AW453" s="13" t="s">
        <v>27</v>
      </c>
      <c r="AX453" s="13" t="s">
        <v>72</v>
      </c>
      <c r="AY453" s="152" t="s">
        <v>182</v>
      </c>
    </row>
    <row r="454" spans="2:51" s="12" customFormat="1">
      <c r="B454" s="146"/>
      <c r="D454" s="141" t="s">
        <v>196</v>
      </c>
      <c r="E454" s="147" t="s">
        <v>1</v>
      </c>
      <c r="F454" s="148" t="s">
        <v>557</v>
      </c>
      <c r="H454" s="147" t="s">
        <v>1</v>
      </c>
      <c r="L454" s="146"/>
      <c r="M454" s="149"/>
      <c r="T454" s="150"/>
      <c r="AT454" s="147" t="s">
        <v>196</v>
      </c>
      <c r="AU454" s="147" t="s">
        <v>190</v>
      </c>
      <c r="AV454" s="12" t="s">
        <v>80</v>
      </c>
      <c r="AW454" s="12" t="s">
        <v>27</v>
      </c>
      <c r="AX454" s="12" t="s">
        <v>72</v>
      </c>
      <c r="AY454" s="147" t="s">
        <v>182</v>
      </c>
    </row>
    <row r="455" spans="2:51" s="13" customFormat="1">
      <c r="B455" s="151"/>
      <c r="D455" s="141" t="s">
        <v>196</v>
      </c>
      <c r="E455" s="152" t="s">
        <v>1</v>
      </c>
      <c r="F455" s="153" t="s">
        <v>574</v>
      </c>
      <c r="H455" s="154">
        <v>-2.8290000000000002</v>
      </c>
      <c r="L455" s="151"/>
      <c r="M455" s="155"/>
      <c r="T455" s="156"/>
      <c r="AT455" s="152" t="s">
        <v>196</v>
      </c>
      <c r="AU455" s="152" t="s">
        <v>190</v>
      </c>
      <c r="AV455" s="13" t="s">
        <v>190</v>
      </c>
      <c r="AW455" s="13" t="s">
        <v>27</v>
      </c>
      <c r="AX455" s="13" t="s">
        <v>72</v>
      </c>
      <c r="AY455" s="152" t="s">
        <v>182</v>
      </c>
    </row>
    <row r="456" spans="2:51" s="15" customFormat="1">
      <c r="B456" s="172"/>
      <c r="D456" s="141" t="s">
        <v>196</v>
      </c>
      <c r="E456" s="173" t="s">
        <v>1</v>
      </c>
      <c r="F456" s="174" t="s">
        <v>379</v>
      </c>
      <c r="H456" s="175">
        <v>100.57</v>
      </c>
      <c r="L456" s="172"/>
      <c r="M456" s="176"/>
      <c r="T456" s="177"/>
      <c r="AT456" s="173" t="s">
        <v>196</v>
      </c>
      <c r="AU456" s="173" t="s">
        <v>190</v>
      </c>
      <c r="AV456" s="15" t="s">
        <v>106</v>
      </c>
      <c r="AW456" s="15" t="s">
        <v>27</v>
      </c>
      <c r="AX456" s="15" t="s">
        <v>72</v>
      </c>
      <c r="AY456" s="173" t="s">
        <v>182</v>
      </c>
    </row>
    <row r="457" spans="2:51" s="12" customFormat="1">
      <c r="B457" s="146"/>
      <c r="D457" s="141" t="s">
        <v>196</v>
      </c>
      <c r="E457" s="147" t="s">
        <v>1</v>
      </c>
      <c r="F457" s="148" t="s">
        <v>575</v>
      </c>
      <c r="H457" s="147" t="s">
        <v>1</v>
      </c>
      <c r="L457" s="146"/>
      <c r="M457" s="149"/>
      <c r="T457" s="150"/>
      <c r="AT457" s="147" t="s">
        <v>196</v>
      </c>
      <c r="AU457" s="147" t="s">
        <v>190</v>
      </c>
      <c r="AV457" s="12" t="s">
        <v>80</v>
      </c>
      <c r="AW457" s="12" t="s">
        <v>27</v>
      </c>
      <c r="AX457" s="12" t="s">
        <v>72</v>
      </c>
      <c r="AY457" s="147" t="s">
        <v>182</v>
      </c>
    </row>
    <row r="458" spans="2:51" s="13" customFormat="1">
      <c r="B458" s="151"/>
      <c r="D458" s="141" t="s">
        <v>196</v>
      </c>
      <c r="E458" s="152" t="s">
        <v>1</v>
      </c>
      <c r="F458" s="153" t="s">
        <v>576</v>
      </c>
      <c r="H458" s="154">
        <v>63</v>
      </c>
      <c r="L458" s="151"/>
      <c r="M458" s="155"/>
      <c r="T458" s="156"/>
      <c r="AT458" s="152" t="s">
        <v>196</v>
      </c>
      <c r="AU458" s="152" t="s">
        <v>190</v>
      </c>
      <c r="AV458" s="13" t="s">
        <v>190</v>
      </c>
      <c r="AW458" s="13" t="s">
        <v>27</v>
      </c>
      <c r="AX458" s="13" t="s">
        <v>72</v>
      </c>
      <c r="AY458" s="152" t="s">
        <v>182</v>
      </c>
    </row>
    <row r="459" spans="2:51" s="13" customFormat="1">
      <c r="B459" s="151"/>
      <c r="D459" s="141" t="s">
        <v>196</v>
      </c>
      <c r="E459" s="152" t="s">
        <v>1</v>
      </c>
      <c r="F459" s="153" t="s">
        <v>577</v>
      </c>
      <c r="H459" s="154">
        <v>6</v>
      </c>
      <c r="L459" s="151"/>
      <c r="M459" s="155"/>
      <c r="T459" s="156"/>
      <c r="AT459" s="152" t="s">
        <v>196</v>
      </c>
      <c r="AU459" s="152" t="s">
        <v>190</v>
      </c>
      <c r="AV459" s="13" t="s">
        <v>190</v>
      </c>
      <c r="AW459" s="13" t="s">
        <v>27</v>
      </c>
      <c r="AX459" s="13" t="s">
        <v>72</v>
      </c>
      <c r="AY459" s="152" t="s">
        <v>182</v>
      </c>
    </row>
    <row r="460" spans="2:51" s="13" customFormat="1">
      <c r="B460" s="151"/>
      <c r="D460" s="141" t="s">
        <v>196</v>
      </c>
      <c r="E460" s="152" t="s">
        <v>1</v>
      </c>
      <c r="F460" s="153" t="s">
        <v>578</v>
      </c>
      <c r="H460" s="154">
        <v>117</v>
      </c>
      <c r="L460" s="151"/>
      <c r="M460" s="155"/>
      <c r="T460" s="156"/>
      <c r="AT460" s="152" t="s">
        <v>196</v>
      </c>
      <c r="AU460" s="152" t="s">
        <v>190</v>
      </c>
      <c r="AV460" s="13" t="s">
        <v>190</v>
      </c>
      <c r="AW460" s="13" t="s">
        <v>27</v>
      </c>
      <c r="AX460" s="13" t="s">
        <v>72</v>
      </c>
      <c r="AY460" s="152" t="s">
        <v>182</v>
      </c>
    </row>
    <row r="461" spans="2:51" s="13" customFormat="1">
      <c r="B461" s="151"/>
      <c r="D461" s="141" t="s">
        <v>196</v>
      </c>
      <c r="E461" s="152" t="s">
        <v>1</v>
      </c>
      <c r="F461" s="153" t="s">
        <v>579</v>
      </c>
      <c r="H461" s="154">
        <v>10.5</v>
      </c>
      <c r="L461" s="151"/>
      <c r="M461" s="155"/>
      <c r="T461" s="156"/>
      <c r="AT461" s="152" t="s">
        <v>196</v>
      </c>
      <c r="AU461" s="152" t="s">
        <v>190</v>
      </c>
      <c r="AV461" s="13" t="s">
        <v>190</v>
      </c>
      <c r="AW461" s="13" t="s">
        <v>27</v>
      </c>
      <c r="AX461" s="13" t="s">
        <v>72</v>
      </c>
      <c r="AY461" s="152" t="s">
        <v>182</v>
      </c>
    </row>
    <row r="462" spans="2:51" s="13" customFormat="1">
      <c r="B462" s="151"/>
      <c r="D462" s="141" t="s">
        <v>196</v>
      </c>
      <c r="E462" s="152" t="s">
        <v>1</v>
      </c>
      <c r="F462" s="153" t="s">
        <v>580</v>
      </c>
      <c r="H462" s="154">
        <v>3.5</v>
      </c>
      <c r="L462" s="151"/>
      <c r="M462" s="155"/>
      <c r="T462" s="156"/>
      <c r="AT462" s="152" t="s">
        <v>196</v>
      </c>
      <c r="AU462" s="152" t="s">
        <v>190</v>
      </c>
      <c r="AV462" s="13" t="s">
        <v>190</v>
      </c>
      <c r="AW462" s="13" t="s">
        <v>27</v>
      </c>
      <c r="AX462" s="13" t="s">
        <v>72</v>
      </c>
      <c r="AY462" s="152" t="s">
        <v>182</v>
      </c>
    </row>
    <row r="463" spans="2:51" s="12" customFormat="1">
      <c r="B463" s="146"/>
      <c r="D463" s="141" t="s">
        <v>196</v>
      </c>
      <c r="E463" s="147" t="s">
        <v>1</v>
      </c>
      <c r="F463" s="148" t="s">
        <v>554</v>
      </c>
      <c r="H463" s="147" t="s">
        <v>1</v>
      </c>
      <c r="L463" s="146"/>
      <c r="M463" s="149"/>
      <c r="T463" s="150"/>
      <c r="AT463" s="147" t="s">
        <v>196</v>
      </c>
      <c r="AU463" s="147" t="s">
        <v>190</v>
      </c>
      <c r="AV463" s="12" t="s">
        <v>80</v>
      </c>
      <c r="AW463" s="12" t="s">
        <v>27</v>
      </c>
      <c r="AX463" s="12" t="s">
        <v>72</v>
      </c>
      <c r="AY463" s="147" t="s">
        <v>182</v>
      </c>
    </row>
    <row r="464" spans="2:51" s="13" customFormat="1">
      <c r="B464" s="151"/>
      <c r="D464" s="141" t="s">
        <v>196</v>
      </c>
      <c r="E464" s="152" t="s">
        <v>1</v>
      </c>
      <c r="F464" s="153" t="s">
        <v>581</v>
      </c>
      <c r="H464" s="154">
        <v>-6.3</v>
      </c>
      <c r="L464" s="151"/>
      <c r="M464" s="155"/>
      <c r="T464" s="156"/>
      <c r="AT464" s="152" t="s">
        <v>196</v>
      </c>
      <c r="AU464" s="152" t="s">
        <v>190</v>
      </c>
      <c r="AV464" s="13" t="s">
        <v>190</v>
      </c>
      <c r="AW464" s="13" t="s">
        <v>27</v>
      </c>
      <c r="AX464" s="13" t="s">
        <v>72</v>
      </c>
      <c r="AY464" s="152" t="s">
        <v>182</v>
      </c>
    </row>
    <row r="465" spans="2:65" s="12" customFormat="1">
      <c r="B465" s="146"/>
      <c r="D465" s="141" t="s">
        <v>196</v>
      </c>
      <c r="E465" s="147" t="s">
        <v>1</v>
      </c>
      <c r="F465" s="148" t="s">
        <v>550</v>
      </c>
      <c r="H465" s="147" t="s">
        <v>1</v>
      </c>
      <c r="L465" s="146"/>
      <c r="M465" s="149"/>
      <c r="T465" s="150"/>
      <c r="AT465" s="147" t="s">
        <v>196</v>
      </c>
      <c r="AU465" s="147" t="s">
        <v>190</v>
      </c>
      <c r="AV465" s="12" t="s">
        <v>80</v>
      </c>
      <c r="AW465" s="12" t="s">
        <v>27</v>
      </c>
      <c r="AX465" s="12" t="s">
        <v>72</v>
      </c>
      <c r="AY465" s="147" t="s">
        <v>182</v>
      </c>
    </row>
    <row r="466" spans="2:65" s="13" customFormat="1">
      <c r="B466" s="151"/>
      <c r="D466" s="141" t="s">
        <v>196</v>
      </c>
      <c r="E466" s="152" t="s">
        <v>1</v>
      </c>
      <c r="F466" s="153" t="s">
        <v>582</v>
      </c>
      <c r="H466" s="154">
        <v>-2.3439999999999999</v>
      </c>
      <c r="L466" s="151"/>
      <c r="M466" s="155"/>
      <c r="T466" s="156"/>
      <c r="AT466" s="152" t="s">
        <v>196</v>
      </c>
      <c r="AU466" s="152" t="s">
        <v>190</v>
      </c>
      <c r="AV466" s="13" t="s">
        <v>190</v>
      </c>
      <c r="AW466" s="13" t="s">
        <v>27</v>
      </c>
      <c r="AX466" s="13" t="s">
        <v>72</v>
      </c>
      <c r="AY466" s="152" t="s">
        <v>182</v>
      </c>
    </row>
    <row r="467" spans="2:65" s="13" customFormat="1">
      <c r="B467" s="151"/>
      <c r="D467" s="141" t="s">
        <v>196</v>
      </c>
      <c r="E467" s="152" t="s">
        <v>1</v>
      </c>
      <c r="F467" s="153" t="s">
        <v>583</v>
      </c>
      <c r="H467" s="154">
        <v>-1.3129999999999999</v>
      </c>
      <c r="L467" s="151"/>
      <c r="M467" s="155"/>
      <c r="T467" s="156"/>
      <c r="AT467" s="152" t="s">
        <v>196</v>
      </c>
      <c r="AU467" s="152" t="s">
        <v>190</v>
      </c>
      <c r="AV467" s="13" t="s">
        <v>190</v>
      </c>
      <c r="AW467" s="13" t="s">
        <v>27</v>
      </c>
      <c r="AX467" s="13" t="s">
        <v>72</v>
      </c>
      <c r="AY467" s="152" t="s">
        <v>182</v>
      </c>
    </row>
    <row r="468" spans="2:65" s="13" customFormat="1">
      <c r="B468" s="151"/>
      <c r="D468" s="141" t="s">
        <v>196</v>
      </c>
      <c r="E468" s="152" t="s">
        <v>1</v>
      </c>
      <c r="F468" s="153" t="s">
        <v>584</v>
      </c>
      <c r="H468" s="154">
        <v>-2.8130000000000002</v>
      </c>
      <c r="L468" s="151"/>
      <c r="M468" s="155"/>
      <c r="T468" s="156"/>
      <c r="AT468" s="152" t="s">
        <v>196</v>
      </c>
      <c r="AU468" s="152" t="s">
        <v>190</v>
      </c>
      <c r="AV468" s="13" t="s">
        <v>190</v>
      </c>
      <c r="AW468" s="13" t="s">
        <v>27</v>
      </c>
      <c r="AX468" s="13" t="s">
        <v>72</v>
      </c>
      <c r="AY468" s="152" t="s">
        <v>182</v>
      </c>
    </row>
    <row r="469" spans="2:65" s="13" customFormat="1">
      <c r="B469" s="151"/>
      <c r="D469" s="141" t="s">
        <v>196</v>
      </c>
      <c r="E469" s="152" t="s">
        <v>1</v>
      </c>
      <c r="F469" s="153" t="s">
        <v>585</v>
      </c>
      <c r="H469" s="154">
        <v>-1.875</v>
      </c>
      <c r="L469" s="151"/>
      <c r="M469" s="155"/>
      <c r="T469" s="156"/>
      <c r="AT469" s="152" t="s">
        <v>196</v>
      </c>
      <c r="AU469" s="152" t="s">
        <v>190</v>
      </c>
      <c r="AV469" s="13" t="s">
        <v>190</v>
      </c>
      <c r="AW469" s="13" t="s">
        <v>27</v>
      </c>
      <c r="AX469" s="13" t="s">
        <v>72</v>
      </c>
      <c r="AY469" s="152" t="s">
        <v>182</v>
      </c>
    </row>
    <row r="470" spans="2:65" s="13" customFormat="1">
      <c r="B470" s="151"/>
      <c r="D470" s="141" t="s">
        <v>196</v>
      </c>
      <c r="E470" s="152" t="s">
        <v>1</v>
      </c>
      <c r="F470" s="153" t="s">
        <v>586</v>
      </c>
      <c r="H470" s="154">
        <v>-4.6879999999999997</v>
      </c>
      <c r="L470" s="151"/>
      <c r="M470" s="155"/>
      <c r="T470" s="156"/>
      <c r="AT470" s="152" t="s">
        <v>196</v>
      </c>
      <c r="AU470" s="152" t="s">
        <v>190</v>
      </c>
      <c r="AV470" s="13" t="s">
        <v>190</v>
      </c>
      <c r="AW470" s="13" t="s">
        <v>27</v>
      </c>
      <c r="AX470" s="13" t="s">
        <v>72</v>
      </c>
      <c r="AY470" s="152" t="s">
        <v>182</v>
      </c>
    </row>
    <row r="471" spans="2:65" s="13" customFormat="1">
      <c r="B471" s="151"/>
      <c r="D471" s="141" t="s">
        <v>196</v>
      </c>
      <c r="E471" s="152" t="s">
        <v>1</v>
      </c>
      <c r="F471" s="153" t="s">
        <v>587</v>
      </c>
      <c r="H471" s="154">
        <v>-11.25</v>
      </c>
      <c r="L471" s="151"/>
      <c r="M471" s="155"/>
      <c r="T471" s="156"/>
      <c r="AT471" s="152" t="s">
        <v>196</v>
      </c>
      <c r="AU471" s="152" t="s">
        <v>190</v>
      </c>
      <c r="AV471" s="13" t="s">
        <v>190</v>
      </c>
      <c r="AW471" s="13" t="s">
        <v>27</v>
      </c>
      <c r="AX471" s="13" t="s">
        <v>72</v>
      </c>
      <c r="AY471" s="152" t="s">
        <v>182</v>
      </c>
    </row>
    <row r="472" spans="2:65" s="13" customFormat="1">
      <c r="B472" s="151"/>
      <c r="D472" s="141" t="s">
        <v>196</v>
      </c>
      <c r="E472" s="152" t="s">
        <v>1</v>
      </c>
      <c r="F472" s="153" t="s">
        <v>588</v>
      </c>
      <c r="H472" s="154">
        <v>-5.3630000000000004</v>
      </c>
      <c r="L472" s="151"/>
      <c r="M472" s="155"/>
      <c r="T472" s="156"/>
      <c r="AT472" s="152" t="s">
        <v>196</v>
      </c>
      <c r="AU472" s="152" t="s">
        <v>190</v>
      </c>
      <c r="AV472" s="13" t="s">
        <v>190</v>
      </c>
      <c r="AW472" s="13" t="s">
        <v>27</v>
      </c>
      <c r="AX472" s="13" t="s">
        <v>72</v>
      </c>
      <c r="AY472" s="152" t="s">
        <v>182</v>
      </c>
    </row>
    <row r="473" spans="2:65" s="13" customFormat="1">
      <c r="B473" s="151"/>
      <c r="D473" s="141" t="s">
        <v>196</v>
      </c>
      <c r="E473" s="152" t="s">
        <v>1</v>
      </c>
      <c r="F473" s="153" t="s">
        <v>589</v>
      </c>
      <c r="H473" s="154">
        <v>-2.8130000000000002</v>
      </c>
      <c r="L473" s="151"/>
      <c r="M473" s="155"/>
      <c r="T473" s="156"/>
      <c r="AT473" s="152" t="s">
        <v>196</v>
      </c>
      <c r="AU473" s="152" t="s">
        <v>190</v>
      </c>
      <c r="AV473" s="13" t="s">
        <v>190</v>
      </c>
      <c r="AW473" s="13" t="s">
        <v>27</v>
      </c>
      <c r="AX473" s="13" t="s">
        <v>72</v>
      </c>
      <c r="AY473" s="152" t="s">
        <v>182</v>
      </c>
    </row>
    <row r="474" spans="2:65" s="12" customFormat="1" ht="22.5">
      <c r="B474" s="146"/>
      <c r="D474" s="141" t="s">
        <v>196</v>
      </c>
      <c r="E474" s="147" t="s">
        <v>1</v>
      </c>
      <c r="F474" s="148" t="s">
        <v>590</v>
      </c>
      <c r="H474" s="147" t="s">
        <v>1</v>
      </c>
      <c r="L474" s="146"/>
      <c r="M474" s="149"/>
      <c r="T474" s="150"/>
      <c r="AT474" s="147" t="s">
        <v>196</v>
      </c>
      <c r="AU474" s="147" t="s">
        <v>190</v>
      </c>
      <c r="AV474" s="12" t="s">
        <v>80</v>
      </c>
      <c r="AW474" s="12" t="s">
        <v>27</v>
      </c>
      <c r="AX474" s="12" t="s">
        <v>72</v>
      </c>
      <c r="AY474" s="147" t="s">
        <v>182</v>
      </c>
    </row>
    <row r="475" spans="2:65" s="13" customFormat="1">
      <c r="B475" s="151"/>
      <c r="D475" s="141" t="s">
        <v>196</v>
      </c>
      <c r="E475" s="152" t="s">
        <v>1</v>
      </c>
      <c r="F475" s="153" t="s">
        <v>591</v>
      </c>
      <c r="H475" s="154">
        <v>-10.125</v>
      </c>
      <c r="L475" s="151"/>
      <c r="M475" s="155"/>
      <c r="T475" s="156"/>
      <c r="AT475" s="152" t="s">
        <v>196</v>
      </c>
      <c r="AU475" s="152" t="s">
        <v>190</v>
      </c>
      <c r="AV475" s="13" t="s">
        <v>190</v>
      </c>
      <c r="AW475" s="13" t="s">
        <v>27</v>
      </c>
      <c r="AX475" s="13" t="s">
        <v>72</v>
      </c>
      <c r="AY475" s="152" t="s">
        <v>182</v>
      </c>
    </row>
    <row r="476" spans="2:65" s="12" customFormat="1">
      <c r="B476" s="146"/>
      <c r="D476" s="141" t="s">
        <v>196</v>
      </c>
      <c r="E476" s="147" t="s">
        <v>1</v>
      </c>
      <c r="F476" s="148" t="s">
        <v>557</v>
      </c>
      <c r="H476" s="147" t="s">
        <v>1</v>
      </c>
      <c r="L476" s="146"/>
      <c r="M476" s="149"/>
      <c r="T476" s="150"/>
      <c r="AT476" s="147" t="s">
        <v>196</v>
      </c>
      <c r="AU476" s="147" t="s">
        <v>190</v>
      </c>
      <c r="AV476" s="12" t="s">
        <v>80</v>
      </c>
      <c r="AW476" s="12" t="s">
        <v>27</v>
      </c>
      <c r="AX476" s="12" t="s">
        <v>72</v>
      </c>
      <c r="AY476" s="147" t="s">
        <v>182</v>
      </c>
    </row>
    <row r="477" spans="2:65" s="13" customFormat="1" ht="33.75">
      <c r="B477" s="151"/>
      <c r="D477" s="141" t="s">
        <v>196</v>
      </c>
      <c r="E477" s="152" t="s">
        <v>1</v>
      </c>
      <c r="F477" s="153" t="s">
        <v>592</v>
      </c>
      <c r="H477" s="154">
        <v>-6.0880000000000001</v>
      </c>
      <c r="L477" s="151"/>
      <c r="M477" s="155"/>
      <c r="T477" s="156"/>
      <c r="AT477" s="152" t="s">
        <v>196</v>
      </c>
      <c r="AU477" s="152" t="s">
        <v>190</v>
      </c>
      <c r="AV477" s="13" t="s">
        <v>190</v>
      </c>
      <c r="AW477" s="13" t="s">
        <v>27</v>
      </c>
      <c r="AX477" s="13" t="s">
        <v>72</v>
      </c>
      <c r="AY477" s="152" t="s">
        <v>182</v>
      </c>
    </row>
    <row r="478" spans="2:65" s="15" customFormat="1">
      <c r="B478" s="172"/>
      <c r="D478" s="141" t="s">
        <v>196</v>
      </c>
      <c r="E478" s="173" t="s">
        <v>1</v>
      </c>
      <c r="F478" s="174" t="s">
        <v>379</v>
      </c>
      <c r="H478" s="175">
        <v>145.02799999999999</v>
      </c>
      <c r="L478" s="172"/>
      <c r="M478" s="176"/>
      <c r="T478" s="177"/>
      <c r="AT478" s="173" t="s">
        <v>196</v>
      </c>
      <c r="AU478" s="173" t="s">
        <v>190</v>
      </c>
      <c r="AV478" s="15" t="s">
        <v>106</v>
      </c>
      <c r="AW478" s="15" t="s">
        <v>27</v>
      </c>
      <c r="AX478" s="15" t="s">
        <v>72</v>
      </c>
      <c r="AY478" s="173" t="s">
        <v>182</v>
      </c>
    </row>
    <row r="479" spans="2:65" s="14" customFormat="1">
      <c r="B479" s="157"/>
      <c r="D479" s="141" t="s">
        <v>196</v>
      </c>
      <c r="E479" s="158" t="s">
        <v>1</v>
      </c>
      <c r="F479" s="159" t="s">
        <v>201</v>
      </c>
      <c r="H479" s="160">
        <v>313.541</v>
      </c>
      <c r="L479" s="157"/>
      <c r="M479" s="161"/>
      <c r="T479" s="162"/>
      <c r="AT479" s="158" t="s">
        <v>196</v>
      </c>
      <c r="AU479" s="158" t="s">
        <v>190</v>
      </c>
      <c r="AV479" s="14" t="s">
        <v>189</v>
      </c>
      <c r="AW479" s="14" t="s">
        <v>27</v>
      </c>
      <c r="AX479" s="14" t="s">
        <v>80</v>
      </c>
      <c r="AY479" s="158" t="s">
        <v>182</v>
      </c>
    </row>
    <row r="480" spans="2:65" s="1" customFormat="1" ht="24.2" customHeight="1">
      <c r="B480" s="29"/>
      <c r="C480" s="129" t="s">
        <v>593</v>
      </c>
      <c r="D480" s="129" t="s">
        <v>184</v>
      </c>
      <c r="E480" s="130" t="s">
        <v>594</v>
      </c>
      <c r="F480" s="131" t="s">
        <v>595</v>
      </c>
      <c r="G480" s="132" t="s">
        <v>296</v>
      </c>
      <c r="H480" s="133">
        <v>97.113</v>
      </c>
      <c r="I480" s="134">
        <v>186.06</v>
      </c>
      <c r="J480" s="134">
        <f>ROUND(I480*H480,2)</f>
        <v>18068.84</v>
      </c>
      <c r="K480" s="131" t="s">
        <v>1</v>
      </c>
      <c r="L480" s="29"/>
      <c r="M480" s="135" t="s">
        <v>1</v>
      </c>
      <c r="N480" s="136" t="s">
        <v>38</v>
      </c>
      <c r="O480" s="137">
        <v>0.17799999999999999</v>
      </c>
      <c r="P480" s="137">
        <f>O480*H480</f>
        <v>17.286113999999998</v>
      </c>
      <c r="Q480" s="137">
        <v>5.7299999999999999E-3</v>
      </c>
      <c r="R480" s="137">
        <f>Q480*H480</f>
        <v>0.55645749</v>
      </c>
      <c r="S480" s="137">
        <v>0</v>
      </c>
      <c r="T480" s="138">
        <f>S480*H480</f>
        <v>0</v>
      </c>
      <c r="AR480" s="139" t="s">
        <v>189</v>
      </c>
      <c r="AT480" s="139" t="s">
        <v>184</v>
      </c>
      <c r="AU480" s="139" t="s">
        <v>190</v>
      </c>
      <c r="AY480" s="17" t="s">
        <v>182</v>
      </c>
      <c r="BE480" s="140">
        <f>IF(N480="základní",J480,0)</f>
        <v>0</v>
      </c>
      <c r="BF480" s="140">
        <f>IF(N480="snížená",J480,0)</f>
        <v>18068.84</v>
      </c>
      <c r="BG480" s="140">
        <f>IF(N480="zákl. přenesená",J480,0)</f>
        <v>0</v>
      </c>
      <c r="BH480" s="140">
        <f>IF(N480="sníž. přenesená",J480,0)</f>
        <v>0</v>
      </c>
      <c r="BI480" s="140">
        <f>IF(N480="nulová",J480,0)</f>
        <v>0</v>
      </c>
      <c r="BJ480" s="17" t="s">
        <v>190</v>
      </c>
      <c r="BK480" s="140">
        <f>ROUND(I480*H480,2)</f>
        <v>18068.84</v>
      </c>
      <c r="BL480" s="17" t="s">
        <v>189</v>
      </c>
      <c r="BM480" s="139" t="s">
        <v>596</v>
      </c>
    </row>
    <row r="481" spans="2:51" s="1" customFormat="1" ht="19.5">
      <c r="B481" s="29"/>
      <c r="D481" s="141" t="s">
        <v>192</v>
      </c>
      <c r="F481" s="142" t="s">
        <v>595</v>
      </c>
      <c r="L481" s="29"/>
      <c r="M481" s="143"/>
      <c r="T481" s="53"/>
      <c r="AT481" s="17" t="s">
        <v>192</v>
      </c>
      <c r="AU481" s="17" t="s">
        <v>190</v>
      </c>
    </row>
    <row r="482" spans="2:51" s="12" customFormat="1">
      <c r="B482" s="146"/>
      <c r="D482" s="141" t="s">
        <v>196</v>
      </c>
      <c r="E482" s="147" t="s">
        <v>1</v>
      </c>
      <c r="F482" s="148" t="s">
        <v>548</v>
      </c>
      <c r="H482" s="147" t="s">
        <v>1</v>
      </c>
      <c r="L482" s="146"/>
      <c r="M482" s="149"/>
      <c r="T482" s="150"/>
      <c r="AT482" s="147" t="s">
        <v>196</v>
      </c>
      <c r="AU482" s="147" t="s">
        <v>190</v>
      </c>
      <c r="AV482" s="12" t="s">
        <v>80</v>
      </c>
      <c r="AW482" s="12" t="s">
        <v>27</v>
      </c>
      <c r="AX482" s="12" t="s">
        <v>72</v>
      </c>
      <c r="AY482" s="147" t="s">
        <v>182</v>
      </c>
    </row>
    <row r="483" spans="2:51" s="13" customFormat="1">
      <c r="B483" s="151"/>
      <c r="D483" s="141" t="s">
        <v>196</v>
      </c>
      <c r="E483" s="152" t="s">
        <v>1</v>
      </c>
      <c r="F483" s="153" t="s">
        <v>597</v>
      </c>
      <c r="H483" s="154">
        <v>18.399999999999999</v>
      </c>
      <c r="L483" s="151"/>
      <c r="M483" s="155"/>
      <c r="T483" s="156"/>
      <c r="AT483" s="152" t="s">
        <v>196</v>
      </c>
      <c r="AU483" s="152" t="s">
        <v>190</v>
      </c>
      <c r="AV483" s="13" t="s">
        <v>190</v>
      </c>
      <c r="AW483" s="13" t="s">
        <v>27</v>
      </c>
      <c r="AX483" s="13" t="s">
        <v>72</v>
      </c>
      <c r="AY483" s="152" t="s">
        <v>182</v>
      </c>
    </row>
    <row r="484" spans="2:51" s="13" customFormat="1">
      <c r="B484" s="151"/>
      <c r="D484" s="141" t="s">
        <v>196</v>
      </c>
      <c r="E484" s="152" t="s">
        <v>1</v>
      </c>
      <c r="F484" s="153" t="s">
        <v>598</v>
      </c>
      <c r="H484" s="154">
        <v>0.81299999999999994</v>
      </c>
      <c r="L484" s="151"/>
      <c r="M484" s="155"/>
      <c r="T484" s="156"/>
      <c r="AT484" s="152" t="s">
        <v>196</v>
      </c>
      <c r="AU484" s="152" t="s">
        <v>190</v>
      </c>
      <c r="AV484" s="13" t="s">
        <v>190</v>
      </c>
      <c r="AW484" s="13" t="s">
        <v>27</v>
      </c>
      <c r="AX484" s="13" t="s">
        <v>72</v>
      </c>
      <c r="AY484" s="152" t="s">
        <v>182</v>
      </c>
    </row>
    <row r="485" spans="2:51" s="12" customFormat="1">
      <c r="B485" s="146"/>
      <c r="D485" s="141" t="s">
        <v>196</v>
      </c>
      <c r="E485" s="147" t="s">
        <v>1</v>
      </c>
      <c r="F485" s="148" t="s">
        <v>599</v>
      </c>
      <c r="H485" s="147" t="s">
        <v>1</v>
      </c>
      <c r="L485" s="146"/>
      <c r="M485" s="149"/>
      <c r="T485" s="150"/>
      <c r="AT485" s="147" t="s">
        <v>196</v>
      </c>
      <c r="AU485" s="147" t="s">
        <v>190</v>
      </c>
      <c r="AV485" s="12" t="s">
        <v>80</v>
      </c>
      <c r="AW485" s="12" t="s">
        <v>27</v>
      </c>
      <c r="AX485" s="12" t="s">
        <v>72</v>
      </c>
      <c r="AY485" s="147" t="s">
        <v>182</v>
      </c>
    </row>
    <row r="486" spans="2:51" s="13" customFormat="1">
      <c r="B486" s="151"/>
      <c r="D486" s="141" t="s">
        <v>196</v>
      </c>
      <c r="E486" s="152" t="s">
        <v>1</v>
      </c>
      <c r="F486" s="153" t="s">
        <v>600</v>
      </c>
      <c r="H486" s="154">
        <v>-8.4</v>
      </c>
      <c r="L486" s="151"/>
      <c r="M486" s="155"/>
      <c r="T486" s="156"/>
      <c r="AT486" s="152" t="s">
        <v>196</v>
      </c>
      <c r="AU486" s="152" t="s">
        <v>190</v>
      </c>
      <c r="AV486" s="13" t="s">
        <v>190</v>
      </c>
      <c r="AW486" s="13" t="s">
        <v>27</v>
      </c>
      <c r="AX486" s="13" t="s">
        <v>72</v>
      </c>
      <c r="AY486" s="152" t="s">
        <v>182</v>
      </c>
    </row>
    <row r="487" spans="2:51" s="15" customFormat="1">
      <c r="B487" s="172"/>
      <c r="D487" s="141" t="s">
        <v>196</v>
      </c>
      <c r="E487" s="173" t="s">
        <v>1</v>
      </c>
      <c r="F487" s="174" t="s">
        <v>379</v>
      </c>
      <c r="H487" s="175">
        <v>10.813000000000001</v>
      </c>
      <c r="L487" s="172"/>
      <c r="M487" s="176"/>
      <c r="T487" s="177"/>
      <c r="AT487" s="173" t="s">
        <v>196</v>
      </c>
      <c r="AU487" s="173" t="s">
        <v>190</v>
      </c>
      <c r="AV487" s="15" t="s">
        <v>106</v>
      </c>
      <c r="AW487" s="15" t="s">
        <v>27</v>
      </c>
      <c r="AX487" s="15" t="s">
        <v>72</v>
      </c>
      <c r="AY487" s="173" t="s">
        <v>182</v>
      </c>
    </row>
    <row r="488" spans="2:51" s="12" customFormat="1">
      <c r="B488" s="146"/>
      <c r="D488" s="141" t="s">
        <v>196</v>
      </c>
      <c r="E488" s="147" t="s">
        <v>1</v>
      </c>
      <c r="F488" s="148" t="s">
        <v>559</v>
      </c>
      <c r="H488" s="147" t="s">
        <v>1</v>
      </c>
      <c r="L488" s="146"/>
      <c r="M488" s="149"/>
      <c r="T488" s="150"/>
      <c r="AT488" s="147" t="s">
        <v>196</v>
      </c>
      <c r="AU488" s="147" t="s">
        <v>190</v>
      </c>
      <c r="AV488" s="12" t="s">
        <v>80</v>
      </c>
      <c r="AW488" s="12" t="s">
        <v>27</v>
      </c>
      <c r="AX488" s="12" t="s">
        <v>72</v>
      </c>
      <c r="AY488" s="147" t="s">
        <v>182</v>
      </c>
    </row>
    <row r="489" spans="2:51" s="13" customFormat="1">
      <c r="B489" s="151"/>
      <c r="D489" s="141" t="s">
        <v>196</v>
      </c>
      <c r="E489" s="152" t="s">
        <v>1</v>
      </c>
      <c r="F489" s="153" t="s">
        <v>601</v>
      </c>
      <c r="H489" s="154">
        <v>12.5</v>
      </c>
      <c r="L489" s="151"/>
      <c r="M489" s="155"/>
      <c r="T489" s="156"/>
      <c r="AT489" s="152" t="s">
        <v>196</v>
      </c>
      <c r="AU489" s="152" t="s">
        <v>190</v>
      </c>
      <c r="AV489" s="13" t="s">
        <v>190</v>
      </c>
      <c r="AW489" s="13" t="s">
        <v>27</v>
      </c>
      <c r="AX489" s="13" t="s">
        <v>72</v>
      </c>
      <c r="AY489" s="152" t="s">
        <v>182</v>
      </c>
    </row>
    <row r="490" spans="2:51" s="13" customFormat="1">
      <c r="B490" s="151"/>
      <c r="D490" s="141" t="s">
        <v>196</v>
      </c>
      <c r="E490" s="152" t="s">
        <v>1</v>
      </c>
      <c r="F490" s="153" t="s">
        <v>602</v>
      </c>
      <c r="H490" s="154">
        <v>12.25</v>
      </c>
      <c r="L490" s="151"/>
      <c r="M490" s="155"/>
      <c r="T490" s="156"/>
      <c r="AT490" s="152" t="s">
        <v>196</v>
      </c>
      <c r="AU490" s="152" t="s">
        <v>190</v>
      </c>
      <c r="AV490" s="13" t="s">
        <v>190</v>
      </c>
      <c r="AW490" s="13" t="s">
        <v>27</v>
      </c>
      <c r="AX490" s="13" t="s">
        <v>72</v>
      </c>
      <c r="AY490" s="152" t="s">
        <v>182</v>
      </c>
    </row>
    <row r="491" spans="2:51" s="13" customFormat="1">
      <c r="B491" s="151"/>
      <c r="D491" s="141" t="s">
        <v>196</v>
      </c>
      <c r="E491" s="152" t="s">
        <v>1</v>
      </c>
      <c r="F491" s="153" t="s">
        <v>603</v>
      </c>
      <c r="H491" s="154">
        <v>9</v>
      </c>
      <c r="L491" s="151"/>
      <c r="M491" s="155"/>
      <c r="T491" s="156"/>
      <c r="AT491" s="152" t="s">
        <v>196</v>
      </c>
      <c r="AU491" s="152" t="s">
        <v>190</v>
      </c>
      <c r="AV491" s="13" t="s">
        <v>190</v>
      </c>
      <c r="AW491" s="13" t="s">
        <v>27</v>
      </c>
      <c r="AX491" s="13" t="s">
        <v>72</v>
      </c>
      <c r="AY491" s="152" t="s">
        <v>182</v>
      </c>
    </row>
    <row r="492" spans="2:51" s="13" customFormat="1">
      <c r="B492" s="151"/>
      <c r="D492" s="141" t="s">
        <v>196</v>
      </c>
      <c r="E492" s="152" t="s">
        <v>1</v>
      </c>
      <c r="F492" s="153" t="s">
        <v>604</v>
      </c>
      <c r="H492" s="154">
        <v>3.5</v>
      </c>
      <c r="L492" s="151"/>
      <c r="M492" s="155"/>
      <c r="T492" s="156"/>
      <c r="AT492" s="152" t="s">
        <v>196</v>
      </c>
      <c r="AU492" s="152" t="s">
        <v>190</v>
      </c>
      <c r="AV492" s="13" t="s">
        <v>190</v>
      </c>
      <c r="AW492" s="13" t="s">
        <v>27</v>
      </c>
      <c r="AX492" s="13" t="s">
        <v>72</v>
      </c>
      <c r="AY492" s="152" t="s">
        <v>182</v>
      </c>
    </row>
    <row r="493" spans="2:51" s="13" customFormat="1">
      <c r="B493" s="151"/>
      <c r="D493" s="141" t="s">
        <v>196</v>
      </c>
      <c r="E493" s="152" t="s">
        <v>1</v>
      </c>
      <c r="F493" s="153" t="s">
        <v>605</v>
      </c>
      <c r="H493" s="154">
        <v>2.15</v>
      </c>
      <c r="L493" s="151"/>
      <c r="M493" s="155"/>
      <c r="T493" s="156"/>
      <c r="AT493" s="152" t="s">
        <v>196</v>
      </c>
      <c r="AU493" s="152" t="s">
        <v>190</v>
      </c>
      <c r="AV493" s="13" t="s">
        <v>190</v>
      </c>
      <c r="AW493" s="13" t="s">
        <v>27</v>
      </c>
      <c r="AX493" s="13" t="s">
        <v>72</v>
      </c>
      <c r="AY493" s="152" t="s">
        <v>182</v>
      </c>
    </row>
    <row r="494" spans="2:51" s="12" customFormat="1">
      <c r="B494" s="146"/>
      <c r="D494" s="141" t="s">
        <v>196</v>
      </c>
      <c r="E494" s="147" t="s">
        <v>1</v>
      </c>
      <c r="F494" s="148" t="s">
        <v>606</v>
      </c>
      <c r="H494" s="147" t="s">
        <v>1</v>
      </c>
      <c r="L494" s="146"/>
      <c r="M494" s="149"/>
      <c r="T494" s="150"/>
      <c r="AT494" s="147" t="s">
        <v>196</v>
      </c>
      <c r="AU494" s="147" t="s">
        <v>190</v>
      </c>
      <c r="AV494" s="12" t="s">
        <v>80</v>
      </c>
      <c r="AW494" s="12" t="s">
        <v>27</v>
      </c>
      <c r="AX494" s="12" t="s">
        <v>72</v>
      </c>
      <c r="AY494" s="147" t="s">
        <v>182</v>
      </c>
    </row>
    <row r="495" spans="2:51" s="13" customFormat="1">
      <c r="B495" s="151"/>
      <c r="D495" s="141" t="s">
        <v>196</v>
      </c>
      <c r="E495" s="152" t="s">
        <v>1</v>
      </c>
      <c r="F495" s="153" t="s">
        <v>607</v>
      </c>
      <c r="H495" s="154">
        <v>-13.6</v>
      </c>
      <c r="L495" s="151"/>
      <c r="M495" s="155"/>
      <c r="T495" s="156"/>
      <c r="AT495" s="152" t="s">
        <v>196</v>
      </c>
      <c r="AU495" s="152" t="s">
        <v>190</v>
      </c>
      <c r="AV495" s="13" t="s">
        <v>190</v>
      </c>
      <c r="AW495" s="13" t="s">
        <v>27</v>
      </c>
      <c r="AX495" s="13" t="s">
        <v>72</v>
      </c>
      <c r="AY495" s="152" t="s">
        <v>182</v>
      </c>
    </row>
    <row r="496" spans="2:51" s="15" customFormat="1">
      <c r="B496" s="172"/>
      <c r="D496" s="141" t="s">
        <v>196</v>
      </c>
      <c r="E496" s="173" t="s">
        <v>1</v>
      </c>
      <c r="F496" s="174" t="s">
        <v>379</v>
      </c>
      <c r="H496" s="175">
        <v>25.8</v>
      </c>
      <c r="L496" s="172"/>
      <c r="M496" s="176"/>
      <c r="T496" s="177"/>
      <c r="AT496" s="173" t="s">
        <v>196</v>
      </c>
      <c r="AU496" s="173" t="s">
        <v>190</v>
      </c>
      <c r="AV496" s="15" t="s">
        <v>106</v>
      </c>
      <c r="AW496" s="15" t="s">
        <v>27</v>
      </c>
      <c r="AX496" s="15" t="s">
        <v>72</v>
      </c>
      <c r="AY496" s="173" t="s">
        <v>182</v>
      </c>
    </row>
    <row r="497" spans="2:65" s="12" customFormat="1">
      <c r="B497" s="146"/>
      <c r="D497" s="141" t="s">
        <v>196</v>
      </c>
      <c r="E497" s="147" t="s">
        <v>1</v>
      </c>
      <c r="F497" s="148" t="s">
        <v>575</v>
      </c>
      <c r="H497" s="147" t="s">
        <v>1</v>
      </c>
      <c r="L497" s="146"/>
      <c r="M497" s="149"/>
      <c r="T497" s="150"/>
      <c r="AT497" s="147" t="s">
        <v>196</v>
      </c>
      <c r="AU497" s="147" t="s">
        <v>190</v>
      </c>
      <c r="AV497" s="12" t="s">
        <v>80</v>
      </c>
      <c r="AW497" s="12" t="s">
        <v>27</v>
      </c>
      <c r="AX497" s="12" t="s">
        <v>72</v>
      </c>
      <c r="AY497" s="147" t="s">
        <v>182</v>
      </c>
    </row>
    <row r="498" spans="2:65" s="13" customFormat="1">
      <c r="B498" s="151"/>
      <c r="D498" s="141" t="s">
        <v>196</v>
      </c>
      <c r="E498" s="152" t="s">
        <v>1</v>
      </c>
      <c r="F498" s="153" t="s">
        <v>608</v>
      </c>
      <c r="H498" s="154">
        <v>21</v>
      </c>
      <c r="L498" s="151"/>
      <c r="M498" s="155"/>
      <c r="T498" s="156"/>
      <c r="AT498" s="152" t="s">
        <v>196</v>
      </c>
      <c r="AU498" s="152" t="s">
        <v>190</v>
      </c>
      <c r="AV498" s="13" t="s">
        <v>190</v>
      </c>
      <c r="AW498" s="13" t="s">
        <v>27</v>
      </c>
      <c r="AX498" s="13" t="s">
        <v>72</v>
      </c>
      <c r="AY498" s="152" t="s">
        <v>182</v>
      </c>
    </row>
    <row r="499" spans="2:65" s="13" customFormat="1">
      <c r="B499" s="151"/>
      <c r="D499" s="141" t="s">
        <v>196</v>
      </c>
      <c r="E499" s="152" t="s">
        <v>1</v>
      </c>
      <c r="F499" s="153" t="s">
        <v>609</v>
      </c>
      <c r="H499" s="154">
        <v>39</v>
      </c>
      <c r="L499" s="151"/>
      <c r="M499" s="155"/>
      <c r="T499" s="156"/>
      <c r="AT499" s="152" t="s">
        <v>196</v>
      </c>
      <c r="AU499" s="152" t="s">
        <v>190</v>
      </c>
      <c r="AV499" s="13" t="s">
        <v>190</v>
      </c>
      <c r="AW499" s="13" t="s">
        <v>27</v>
      </c>
      <c r="AX499" s="13" t="s">
        <v>72</v>
      </c>
      <c r="AY499" s="152" t="s">
        <v>182</v>
      </c>
    </row>
    <row r="500" spans="2:65" s="13" customFormat="1">
      <c r="B500" s="151"/>
      <c r="D500" s="141" t="s">
        <v>196</v>
      </c>
      <c r="E500" s="152" t="s">
        <v>1</v>
      </c>
      <c r="F500" s="153" t="s">
        <v>610</v>
      </c>
      <c r="H500" s="154">
        <v>3.5</v>
      </c>
      <c r="L500" s="151"/>
      <c r="M500" s="155"/>
      <c r="T500" s="156"/>
      <c r="AT500" s="152" t="s">
        <v>196</v>
      </c>
      <c r="AU500" s="152" t="s">
        <v>190</v>
      </c>
      <c r="AV500" s="13" t="s">
        <v>190</v>
      </c>
      <c r="AW500" s="13" t="s">
        <v>27</v>
      </c>
      <c r="AX500" s="13" t="s">
        <v>72</v>
      </c>
      <c r="AY500" s="152" t="s">
        <v>182</v>
      </c>
    </row>
    <row r="501" spans="2:65" s="12" customFormat="1">
      <c r="B501" s="146"/>
      <c r="D501" s="141" t="s">
        <v>196</v>
      </c>
      <c r="E501" s="147" t="s">
        <v>1</v>
      </c>
      <c r="F501" s="148" t="s">
        <v>554</v>
      </c>
      <c r="H501" s="147" t="s">
        <v>1</v>
      </c>
      <c r="L501" s="146"/>
      <c r="M501" s="149"/>
      <c r="T501" s="150"/>
      <c r="AT501" s="147" t="s">
        <v>196</v>
      </c>
      <c r="AU501" s="147" t="s">
        <v>190</v>
      </c>
      <c r="AV501" s="12" t="s">
        <v>80</v>
      </c>
      <c r="AW501" s="12" t="s">
        <v>27</v>
      </c>
      <c r="AX501" s="12" t="s">
        <v>72</v>
      </c>
      <c r="AY501" s="147" t="s">
        <v>182</v>
      </c>
    </row>
    <row r="502" spans="2:65" s="13" customFormat="1">
      <c r="B502" s="151"/>
      <c r="D502" s="141" t="s">
        <v>196</v>
      </c>
      <c r="E502" s="152" t="s">
        <v>1</v>
      </c>
      <c r="F502" s="153" t="s">
        <v>611</v>
      </c>
      <c r="H502" s="154">
        <v>-3</v>
      </c>
      <c r="L502" s="151"/>
      <c r="M502" s="155"/>
      <c r="T502" s="156"/>
      <c r="AT502" s="152" t="s">
        <v>196</v>
      </c>
      <c r="AU502" s="152" t="s">
        <v>190</v>
      </c>
      <c r="AV502" s="13" t="s">
        <v>190</v>
      </c>
      <c r="AW502" s="13" t="s">
        <v>27</v>
      </c>
      <c r="AX502" s="13" t="s">
        <v>72</v>
      </c>
      <c r="AY502" s="152" t="s">
        <v>182</v>
      </c>
    </row>
    <row r="503" spans="2:65" s="15" customFormat="1">
      <c r="B503" s="172"/>
      <c r="D503" s="141" t="s">
        <v>196</v>
      </c>
      <c r="E503" s="173" t="s">
        <v>1</v>
      </c>
      <c r="F503" s="174" t="s">
        <v>379</v>
      </c>
      <c r="H503" s="175">
        <v>60.5</v>
      </c>
      <c r="L503" s="172"/>
      <c r="M503" s="176"/>
      <c r="T503" s="177"/>
      <c r="AT503" s="173" t="s">
        <v>196</v>
      </c>
      <c r="AU503" s="173" t="s">
        <v>190</v>
      </c>
      <c r="AV503" s="15" t="s">
        <v>106</v>
      </c>
      <c r="AW503" s="15" t="s">
        <v>27</v>
      </c>
      <c r="AX503" s="15" t="s">
        <v>72</v>
      </c>
      <c r="AY503" s="173" t="s">
        <v>182</v>
      </c>
    </row>
    <row r="504" spans="2:65" s="14" customFormat="1">
      <c r="B504" s="157"/>
      <c r="D504" s="141" t="s">
        <v>196</v>
      </c>
      <c r="E504" s="158" t="s">
        <v>1</v>
      </c>
      <c r="F504" s="159" t="s">
        <v>201</v>
      </c>
      <c r="H504" s="160">
        <v>97.113</v>
      </c>
      <c r="L504" s="157"/>
      <c r="M504" s="161"/>
      <c r="T504" s="162"/>
      <c r="AT504" s="158" t="s">
        <v>196</v>
      </c>
      <c r="AU504" s="158" t="s">
        <v>190</v>
      </c>
      <c r="AV504" s="14" t="s">
        <v>189</v>
      </c>
      <c r="AW504" s="14" t="s">
        <v>27</v>
      </c>
      <c r="AX504" s="14" t="s">
        <v>80</v>
      </c>
      <c r="AY504" s="158" t="s">
        <v>182</v>
      </c>
    </row>
    <row r="505" spans="2:65" s="1" customFormat="1" ht="24.2" customHeight="1">
      <c r="B505" s="29"/>
      <c r="C505" s="129" t="s">
        <v>612</v>
      </c>
      <c r="D505" s="129" t="s">
        <v>184</v>
      </c>
      <c r="E505" s="130" t="s">
        <v>613</v>
      </c>
      <c r="F505" s="131" t="s">
        <v>614</v>
      </c>
      <c r="G505" s="132" t="s">
        <v>319</v>
      </c>
      <c r="H505" s="133">
        <v>1</v>
      </c>
      <c r="I505" s="134">
        <v>7739.64</v>
      </c>
      <c r="J505" s="134">
        <f>ROUND(I505*H505,2)</f>
        <v>7739.64</v>
      </c>
      <c r="K505" s="131" t="s">
        <v>1</v>
      </c>
      <c r="L505" s="29"/>
      <c r="M505" s="135" t="s">
        <v>1</v>
      </c>
      <c r="N505" s="136" t="s">
        <v>38</v>
      </c>
      <c r="O505" s="137">
        <v>1.4</v>
      </c>
      <c r="P505" s="137">
        <f>O505*H505</f>
        <v>1.4</v>
      </c>
      <c r="Q505" s="137">
        <v>1.04E-2</v>
      </c>
      <c r="R505" s="137">
        <f>Q505*H505</f>
        <v>1.04E-2</v>
      </c>
      <c r="S505" s="137">
        <v>0</v>
      </c>
      <c r="T505" s="138">
        <f>S505*H505</f>
        <v>0</v>
      </c>
      <c r="AR505" s="139" t="s">
        <v>189</v>
      </c>
      <c r="AT505" s="139" t="s">
        <v>184</v>
      </c>
      <c r="AU505" s="139" t="s">
        <v>190</v>
      </c>
      <c r="AY505" s="17" t="s">
        <v>182</v>
      </c>
      <c r="BE505" s="140">
        <f>IF(N505="základní",J505,0)</f>
        <v>0</v>
      </c>
      <c r="BF505" s="140">
        <f>IF(N505="snížená",J505,0)</f>
        <v>7739.64</v>
      </c>
      <c r="BG505" s="140">
        <f>IF(N505="zákl. přenesená",J505,0)</f>
        <v>0</v>
      </c>
      <c r="BH505" s="140">
        <f>IF(N505="sníž. přenesená",J505,0)</f>
        <v>0</v>
      </c>
      <c r="BI505" s="140">
        <f>IF(N505="nulová",J505,0)</f>
        <v>0</v>
      </c>
      <c r="BJ505" s="17" t="s">
        <v>190</v>
      </c>
      <c r="BK505" s="140">
        <f>ROUND(I505*H505,2)</f>
        <v>7739.64</v>
      </c>
      <c r="BL505" s="17" t="s">
        <v>189</v>
      </c>
      <c r="BM505" s="139" t="s">
        <v>615</v>
      </c>
    </row>
    <row r="506" spans="2:65" s="1" customFormat="1" ht="19.5">
      <c r="B506" s="29"/>
      <c r="D506" s="141" t="s">
        <v>192</v>
      </c>
      <c r="F506" s="142" t="s">
        <v>614</v>
      </c>
      <c r="L506" s="29"/>
      <c r="M506" s="143"/>
      <c r="T506" s="53"/>
      <c r="AT506" s="17" t="s">
        <v>192</v>
      </c>
      <c r="AU506" s="17" t="s">
        <v>190</v>
      </c>
    </row>
    <row r="507" spans="2:65" s="1" customFormat="1" ht="33" customHeight="1">
      <c r="B507" s="29"/>
      <c r="C507" s="129" t="s">
        <v>616</v>
      </c>
      <c r="D507" s="129" t="s">
        <v>184</v>
      </c>
      <c r="E507" s="130" t="s">
        <v>617</v>
      </c>
      <c r="F507" s="131" t="s">
        <v>618</v>
      </c>
      <c r="G507" s="132" t="s">
        <v>619</v>
      </c>
      <c r="H507" s="133">
        <v>1</v>
      </c>
      <c r="I507" s="134">
        <v>24889.97</v>
      </c>
      <c r="J507" s="134">
        <f>ROUND(I507*H507,2)</f>
        <v>24889.97</v>
      </c>
      <c r="K507" s="131" t="s">
        <v>1</v>
      </c>
      <c r="L507" s="29"/>
      <c r="M507" s="135" t="s">
        <v>1</v>
      </c>
      <c r="N507" s="136" t="s">
        <v>38</v>
      </c>
      <c r="O507" s="137">
        <v>4.9359999999999999</v>
      </c>
      <c r="P507" s="137">
        <f>O507*H507</f>
        <v>4.9359999999999999</v>
      </c>
      <c r="Q507" s="137">
        <v>0.33465</v>
      </c>
      <c r="R507" s="137">
        <f>Q507*H507</f>
        <v>0.33465</v>
      </c>
      <c r="S507" s="137">
        <v>0</v>
      </c>
      <c r="T507" s="138">
        <f>S507*H507</f>
        <v>0</v>
      </c>
      <c r="AR507" s="139" t="s">
        <v>189</v>
      </c>
      <c r="AT507" s="139" t="s">
        <v>184</v>
      </c>
      <c r="AU507" s="139" t="s">
        <v>190</v>
      </c>
      <c r="AY507" s="17" t="s">
        <v>182</v>
      </c>
      <c r="BE507" s="140">
        <f>IF(N507="základní",J507,0)</f>
        <v>0</v>
      </c>
      <c r="BF507" s="140">
        <f>IF(N507="snížená",J507,0)</f>
        <v>24889.97</v>
      </c>
      <c r="BG507" s="140">
        <f>IF(N507="zákl. přenesená",J507,0)</f>
        <v>0</v>
      </c>
      <c r="BH507" s="140">
        <f>IF(N507="sníž. přenesená",J507,0)</f>
        <v>0</v>
      </c>
      <c r="BI507" s="140">
        <f>IF(N507="nulová",J507,0)</f>
        <v>0</v>
      </c>
      <c r="BJ507" s="17" t="s">
        <v>190</v>
      </c>
      <c r="BK507" s="140">
        <f>ROUND(I507*H507,2)</f>
        <v>24889.97</v>
      </c>
      <c r="BL507" s="17" t="s">
        <v>189</v>
      </c>
      <c r="BM507" s="139" t="s">
        <v>620</v>
      </c>
    </row>
    <row r="508" spans="2:65" s="1" customFormat="1" ht="19.5">
      <c r="B508" s="29"/>
      <c r="D508" s="141" t="s">
        <v>192</v>
      </c>
      <c r="F508" s="142" t="s">
        <v>618</v>
      </c>
      <c r="L508" s="29"/>
      <c r="M508" s="143"/>
      <c r="T508" s="53"/>
      <c r="AT508" s="17" t="s">
        <v>192</v>
      </c>
      <c r="AU508" s="17" t="s">
        <v>190</v>
      </c>
    </row>
    <row r="509" spans="2:65" s="1" customFormat="1" ht="37.9" customHeight="1">
      <c r="B509" s="29"/>
      <c r="C509" s="129" t="s">
        <v>621</v>
      </c>
      <c r="D509" s="129" t="s">
        <v>184</v>
      </c>
      <c r="E509" s="130" t="s">
        <v>622</v>
      </c>
      <c r="F509" s="131" t="s">
        <v>623</v>
      </c>
      <c r="G509" s="132" t="s">
        <v>296</v>
      </c>
      <c r="H509" s="133">
        <v>6</v>
      </c>
      <c r="I509" s="134">
        <v>5177.92</v>
      </c>
      <c r="J509" s="134">
        <f>ROUND(I509*H509,2)</f>
        <v>31067.52</v>
      </c>
      <c r="K509" s="131" t="s">
        <v>1</v>
      </c>
      <c r="L509" s="29"/>
      <c r="M509" s="135" t="s">
        <v>1</v>
      </c>
      <c r="N509" s="136" t="s">
        <v>38</v>
      </c>
      <c r="O509" s="137">
        <v>1.7370000000000001</v>
      </c>
      <c r="P509" s="137">
        <f>O509*H509</f>
        <v>10.422000000000001</v>
      </c>
      <c r="Q509" s="137">
        <v>0.10315000000000001</v>
      </c>
      <c r="R509" s="137">
        <f>Q509*H509</f>
        <v>0.61890000000000001</v>
      </c>
      <c r="S509" s="137">
        <v>0</v>
      </c>
      <c r="T509" s="138">
        <f>S509*H509</f>
        <v>0</v>
      </c>
      <c r="AR509" s="139" t="s">
        <v>189</v>
      </c>
      <c r="AT509" s="139" t="s">
        <v>184</v>
      </c>
      <c r="AU509" s="139" t="s">
        <v>190</v>
      </c>
      <c r="AY509" s="17" t="s">
        <v>182</v>
      </c>
      <c r="BE509" s="140">
        <f>IF(N509="základní",J509,0)</f>
        <v>0</v>
      </c>
      <c r="BF509" s="140">
        <f>IF(N509="snížená",J509,0)</f>
        <v>31067.52</v>
      </c>
      <c r="BG509" s="140">
        <f>IF(N509="zákl. přenesená",J509,0)</f>
        <v>0</v>
      </c>
      <c r="BH509" s="140">
        <f>IF(N509="sníž. přenesená",J509,0)</f>
        <v>0</v>
      </c>
      <c r="BI509" s="140">
        <f>IF(N509="nulová",J509,0)</f>
        <v>0</v>
      </c>
      <c r="BJ509" s="17" t="s">
        <v>190</v>
      </c>
      <c r="BK509" s="140">
        <f>ROUND(I509*H509,2)</f>
        <v>31067.52</v>
      </c>
      <c r="BL509" s="17" t="s">
        <v>189</v>
      </c>
      <c r="BM509" s="139" t="s">
        <v>624</v>
      </c>
    </row>
    <row r="510" spans="2:65" s="1" customFormat="1" ht="19.5">
      <c r="B510" s="29"/>
      <c r="D510" s="141" t="s">
        <v>192</v>
      </c>
      <c r="F510" s="142" t="s">
        <v>623</v>
      </c>
      <c r="L510" s="29"/>
      <c r="M510" s="143"/>
      <c r="T510" s="53"/>
      <c r="AT510" s="17" t="s">
        <v>192</v>
      </c>
      <c r="AU510" s="17" t="s">
        <v>190</v>
      </c>
    </row>
    <row r="511" spans="2:65" s="13" customFormat="1">
      <c r="B511" s="151"/>
      <c r="D511" s="141" t="s">
        <v>196</v>
      </c>
      <c r="E511" s="152" t="s">
        <v>1</v>
      </c>
      <c r="F511" s="153" t="s">
        <v>625</v>
      </c>
      <c r="H511" s="154">
        <v>6</v>
      </c>
      <c r="L511" s="151"/>
      <c r="M511" s="155"/>
      <c r="T511" s="156"/>
      <c r="AT511" s="152" t="s">
        <v>196</v>
      </c>
      <c r="AU511" s="152" t="s">
        <v>190</v>
      </c>
      <c r="AV511" s="13" t="s">
        <v>190</v>
      </c>
      <c r="AW511" s="13" t="s">
        <v>27</v>
      </c>
      <c r="AX511" s="13" t="s">
        <v>80</v>
      </c>
      <c r="AY511" s="152" t="s">
        <v>182</v>
      </c>
    </row>
    <row r="512" spans="2:65" s="1" customFormat="1" ht="24.2" customHeight="1">
      <c r="B512" s="29"/>
      <c r="C512" s="129" t="s">
        <v>626</v>
      </c>
      <c r="D512" s="129" t="s">
        <v>184</v>
      </c>
      <c r="E512" s="130" t="s">
        <v>627</v>
      </c>
      <c r="F512" s="131" t="s">
        <v>628</v>
      </c>
      <c r="G512" s="132" t="s">
        <v>319</v>
      </c>
      <c r="H512" s="133">
        <v>1</v>
      </c>
      <c r="I512" s="134">
        <v>850.15</v>
      </c>
      <c r="J512" s="134">
        <f>ROUND(I512*H512,2)</f>
        <v>850.15</v>
      </c>
      <c r="K512" s="131" t="s">
        <v>1</v>
      </c>
      <c r="L512" s="29"/>
      <c r="M512" s="135" t="s">
        <v>1</v>
      </c>
      <c r="N512" s="136" t="s">
        <v>38</v>
      </c>
      <c r="O512" s="137">
        <v>0.19600000000000001</v>
      </c>
      <c r="P512" s="137">
        <f>O512*H512</f>
        <v>0.19600000000000001</v>
      </c>
      <c r="Q512" s="137">
        <v>2.6280000000000001E-2</v>
      </c>
      <c r="R512" s="137">
        <f>Q512*H512</f>
        <v>2.6280000000000001E-2</v>
      </c>
      <c r="S512" s="137">
        <v>0</v>
      </c>
      <c r="T512" s="138">
        <f>S512*H512</f>
        <v>0</v>
      </c>
      <c r="AR512" s="139" t="s">
        <v>189</v>
      </c>
      <c r="AT512" s="139" t="s">
        <v>184</v>
      </c>
      <c r="AU512" s="139" t="s">
        <v>190</v>
      </c>
      <c r="AY512" s="17" t="s">
        <v>182</v>
      </c>
      <c r="BE512" s="140">
        <f>IF(N512="základní",J512,0)</f>
        <v>0</v>
      </c>
      <c r="BF512" s="140">
        <f>IF(N512="snížená",J512,0)</f>
        <v>850.15</v>
      </c>
      <c r="BG512" s="140">
        <f>IF(N512="zákl. přenesená",J512,0)</f>
        <v>0</v>
      </c>
      <c r="BH512" s="140">
        <f>IF(N512="sníž. přenesená",J512,0)</f>
        <v>0</v>
      </c>
      <c r="BI512" s="140">
        <f>IF(N512="nulová",J512,0)</f>
        <v>0</v>
      </c>
      <c r="BJ512" s="17" t="s">
        <v>190</v>
      </c>
      <c r="BK512" s="140">
        <f>ROUND(I512*H512,2)</f>
        <v>850.15</v>
      </c>
      <c r="BL512" s="17" t="s">
        <v>189</v>
      </c>
      <c r="BM512" s="139" t="s">
        <v>629</v>
      </c>
    </row>
    <row r="513" spans="2:65" s="1" customFormat="1" ht="19.5">
      <c r="B513" s="29"/>
      <c r="D513" s="141" t="s">
        <v>192</v>
      </c>
      <c r="F513" s="142" t="s">
        <v>628</v>
      </c>
      <c r="L513" s="29"/>
      <c r="M513" s="143"/>
      <c r="T513" s="53"/>
      <c r="AT513" s="17" t="s">
        <v>192</v>
      </c>
      <c r="AU513" s="17" t="s">
        <v>190</v>
      </c>
    </row>
    <row r="514" spans="2:65" s="12" customFormat="1">
      <c r="B514" s="146"/>
      <c r="D514" s="141" t="s">
        <v>196</v>
      </c>
      <c r="E514" s="147" t="s">
        <v>1</v>
      </c>
      <c r="F514" s="148" t="s">
        <v>630</v>
      </c>
      <c r="H514" s="147" t="s">
        <v>1</v>
      </c>
      <c r="L514" s="146"/>
      <c r="M514" s="149"/>
      <c r="T514" s="150"/>
      <c r="AT514" s="147" t="s">
        <v>196</v>
      </c>
      <c r="AU514" s="147" t="s">
        <v>190</v>
      </c>
      <c r="AV514" s="12" t="s">
        <v>80</v>
      </c>
      <c r="AW514" s="12" t="s">
        <v>27</v>
      </c>
      <c r="AX514" s="12" t="s">
        <v>72</v>
      </c>
      <c r="AY514" s="147" t="s">
        <v>182</v>
      </c>
    </row>
    <row r="515" spans="2:65" s="13" customFormat="1">
      <c r="B515" s="151"/>
      <c r="D515" s="141" t="s">
        <v>196</v>
      </c>
      <c r="E515" s="152" t="s">
        <v>1</v>
      </c>
      <c r="F515" s="153" t="s">
        <v>80</v>
      </c>
      <c r="H515" s="154">
        <v>1</v>
      </c>
      <c r="L515" s="151"/>
      <c r="M515" s="155"/>
      <c r="T515" s="156"/>
      <c r="AT515" s="152" t="s">
        <v>196</v>
      </c>
      <c r="AU515" s="152" t="s">
        <v>190</v>
      </c>
      <c r="AV515" s="13" t="s">
        <v>190</v>
      </c>
      <c r="AW515" s="13" t="s">
        <v>27</v>
      </c>
      <c r="AX515" s="13" t="s">
        <v>80</v>
      </c>
      <c r="AY515" s="152" t="s">
        <v>182</v>
      </c>
    </row>
    <row r="516" spans="2:65" s="1" customFormat="1" ht="24.2" customHeight="1">
      <c r="B516" s="29"/>
      <c r="C516" s="129" t="s">
        <v>631</v>
      </c>
      <c r="D516" s="129" t="s">
        <v>184</v>
      </c>
      <c r="E516" s="130" t="s">
        <v>632</v>
      </c>
      <c r="F516" s="131" t="s">
        <v>633</v>
      </c>
      <c r="G516" s="132" t="s">
        <v>319</v>
      </c>
      <c r="H516" s="133">
        <v>5</v>
      </c>
      <c r="I516" s="134">
        <v>1244.17</v>
      </c>
      <c r="J516" s="134">
        <f>ROUND(I516*H516,2)</f>
        <v>6220.85</v>
      </c>
      <c r="K516" s="131" t="s">
        <v>1</v>
      </c>
      <c r="L516" s="29"/>
      <c r="M516" s="135" t="s">
        <v>1</v>
      </c>
      <c r="N516" s="136" t="s">
        <v>38</v>
      </c>
      <c r="O516" s="137">
        <v>0.246</v>
      </c>
      <c r="P516" s="137">
        <f>O516*H516</f>
        <v>1.23</v>
      </c>
      <c r="Q516" s="137">
        <v>3.193E-2</v>
      </c>
      <c r="R516" s="137">
        <f>Q516*H516</f>
        <v>0.15965000000000001</v>
      </c>
      <c r="S516" s="137">
        <v>0</v>
      </c>
      <c r="T516" s="138">
        <f>S516*H516</f>
        <v>0</v>
      </c>
      <c r="AR516" s="139" t="s">
        <v>189</v>
      </c>
      <c r="AT516" s="139" t="s">
        <v>184</v>
      </c>
      <c r="AU516" s="139" t="s">
        <v>190</v>
      </c>
      <c r="AY516" s="17" t="s">
        <v>182</v>
      </c>
      <c r="BE516" s="140">
        <f>IF(N516="základní",J516,0)</f>
        <v>0</v>
      </c>
      <c r="BF516" s="140">
        <f>IF(N516="snížená",J516,0)</f>
        <v>6220.85</v>
      </c>
      <c r="BG516" s="140">
        <f>IF(N516="zákl. přenesená",J516,0)</f>
        <v>0</v>
      </c>
      <c r="BH516" s="140">
        <f>IF(N516="sníž. přenesená",J516,0)</f>
        <v>0</v>
      </c>
      <c r="BI516" s="140">
        <f>IF(N516="nulová",J516,0)</f>
        <v>0</v>
      </c>
      <c r="BJ516" s="17" t="s">
        <v>190</v>
      </c>
      <c r="BK516" s="140">
        <f>ROUND(I516*H516,2)</f>
        <v>6220.85</v>
      </c>
      <c r="BL516" s="17" t="s">
        <v>189</v>
      </c>
      <c r="BM516" s="139" t="s">
        <v>634</v>
      </c>
    </row>
    <row r="517" spans="2:65" s="1" customFormat="1" ht="19.5">
      <c r="B517" s="29"/>
      <c r="D517" s="141" t="s">
        <v>192</v>
      </c>
      <c r="F517" s="142" t="s">
        <v>633</v>
      </c>
      <c r="L517" s="29"/>
      <c r="M517" s="143"/>
      <c r="T517" s="53"/>
      <c r="AT517" s="17" t="s">
        <v>192</v>
      </c>
      <c r="AU517" s="17" t="s">
        <v>190</v>
      </c>
    </row>
    <row r="518" spans="2:65" s="12" customFormat="1">
      <c r="B518" s="146"/>
      <c r="D518" s="141" t="s">
        <v>196</v>
      </c>
      <c r="E518" s="147" t="s">
        <v>1</v>
      </c>
      <c r="F518" s="148" t="s">
        <v>635</v>
      </c>
      <c r="H518" s="147" t="s">
        <v>1</v>
      </c>
      <c r="L518" s="146"/>
      <c r="M518" s="149"/>
      <c r="T518" s="150"/>
      <c r="AT518" s="147" t="s">
        <v>196</v>
      </c>
      <c r="AU518" s="147" t="s">
        <v>190</v>
      </c>
      <c r="AV518" s="12" t="s">
        <v>80</v>
      </c>
      <c r="AW518" s="12" t="s">
        <v>27</v>
      </c>
      <c r="AX518" s="12" t="s">
        <v>72</v>
      </c>
      <c r="AY518" s="147" t="s">
        <v>182</v>
      </c>
    </row>
    <row r="519" spans="2:65" s="13" customFormat="1">
      <c r="B519" s="151"/>
      <c r="D519" s="141" t="s">
        <v>196</v>
      </c>
      <c r="E519" s="152" t="s">
        <v>1</v>
      </c>
      <c r="F519" s="153" t="s">
        <v>636</v>
      </c>
      <c r="H519" s="154">
        <v>5</v>
      </c>
      <c r="L519" s="151"/>
      <c r="M519" s="155"/>
      <c r="T519" s="156"/>
      <c r="AT519" s="152" t="s">
        <v>196</v>
      </c>
      <c r="AU519" s="152" t="s">
        <v>190</v>
      </c>
      <c r="AV519" s="13" t="s">
        <v>190</v>
      </c>
      <c r="AW519" s="13" t="s">
        <v>27</v>
      </c>
      <c r="AX519" s="13" t="s">
        <v>80</v>
      </c>
      <c r="AY519" s="152" t="s">
        <v>182</v>
      </c>
    </row>
    <row r="520" spans="2:65" s="1" customFormat="1" ht="21.75" customHeight="1">
      <c r="B520" s="29"/>
      <c r="C520" s="129" t="s">
        <v>637</v>
      </c>
      <c r="D520" s="129" t="s">
        <v>184</v>
      </c>
      <c r="E520" s="130" t="s">
        <v>638</v>
      </c>
      <c r="F520" s="131" t="s">
        <v>639</v>
      </c>
      <c r="G520" s="132" t="s">
        <v>319</v>
      </c>
      <c r="H520" s="133">
        <v>1</v>
      </c>
      <c r="I520" s="134">
        <v>2437.14</v>
      </c>
      <c r="J520" s="134">
        <f>ROUND(I520*H520,2)</f>
        <v>2437.14</v>
      </c>
      <c r="K520" s="131" t="s">
        <v>1</v>
      </c>
      <c r="L520" s="29"/>
      <c r="M520" s="135" t="s">
        <v>1</v>
      </c>
      <c r="N520" s="136" t="s">
        <v>38</v>
      </c>
      <c r="O520" s="137">
        <v>0.26600000000000001</v>
      </c>
      <c r="P520" s="137">
        <f>O520*H520</f>
        <v>0.26600000000000001</v>
      </c>
      <c r="Q520" s="137">
        <v>6.8260000000000001E-2</v>
      </c>
      <c r="R520" s="137">
        <f>Q520*H520</f>
        <v>6.8260000000000001E-2</v>
      </c>
      <c r="S520" s="137">
        <v>0</v>
      </c>
      <c r="T520" s="138">
        <f>S520*H520</f>
        <v>0</v>
      </c>
      <c r="AR520" s="139" t="s">
        <v>189</v>
      </c>
      <c r="AT520" s="139" t="s">
        <v>184</v>
      </c>
      <c r="AU520" s="139" t="s">
        <v>190</v>
      </c>
      <c r="AY520" s="17" t="s">
        <v>182</v>
      </c>
      <c r="BE520" s="140">
        <f>IF(N520="základní",J520,0)</f>
        <v>0</v>
      </c>
      <c r="BF520" s="140">
        <f>IF(N520="snížená",J520,0)</f>
        <v>2437.14</v>
      </c>
      <c r="BG520" s="140">
        <f>IF(N520="zákl. přenesená",J520,0)</f>
        <v>0</v>
      </c>
      <c r="BH520" s="140">
        <f>IF(N520="sníž. přenesená",J520,0)</f>
        <v>0</v>
      </c>
      <c r="BI520" s="140">
        <f>IF(N520="nulová",J520,0)</f>
        <v>0</v>
      </c>
      <c r="BJ520" s="17" t="s">
        <v>190</v>
      </c>
      <c r="BK520" s="140">
        <f>ROUND(I520*H520,2)</f>
        <v>2437.14</v>
      </c>
      <c r="BL520" s="17" t="s">
        <v>189</v>
      </c>
      <c r="BM520" s="139" t="s">
        <v>640</v>
      </c>
    </row>
    <row r="521" spans="2:65" s="1" customFormat="1">
      <c r="B521" s="29"/>
      <c r="D521" s="141" t="s">
        <v>192</v>
      </c>
      <c r="F521" s="142" t="s">
        <v>639</v>
      </c>
      <c r="L521" s="29"/>
      <c r="M521" s="143"/>
      <c r="T521" s="53"/>
      <c r="AT521" s="17" t="s">
        <v>192</v>
      </c>
      <c r="AU521" s="17" t="s">
        <v>190</v>
      </c>
    </row>
    <row r="522" spans="2:65" s="12" customFormat="1">
      <c r="B522" s="146"/>
      <c r="D522" s="141" t="s">
        <v>196</v>
      </c>
      <c r="E522" s="147" t="s">
        <v>1</v>
      </c>
      <c r="F522" s="148" t="s">
        <v>630</v>
      </c>
      <c r="H522" s="147" t="s">
        <v>1</v>
      </c>
      <c r="L522" s="146"/>
      <c r="M522" s="149"/>
      <c r="T522" s="150"/>
      <c r="AT522" s="147" t="s">
        <v>196</v>
      </c>
      <c r="AU522" s="147" t="s">
        <v>190</v>
      </c>
      <c r="AV522" s="12" t="s">
        <v>80</v>
      </c>
      <c r="AW522" s="12" t="s">
        <v>27</v>
      </c>
      <c r="AX522" s="12" t="s">
        <v>72</v>
      </c>
      <c r="AY522" s="147" t="s">
        <v>182</v>
      </c>
    </row>
    <row r="523" spans="2:65" s="13" customFormat="1">
      <c r="B523" s="151"/>
      <c r="D523" s="141" t="s">
        <v>196</v>
      </c>
      <c r="E523" s="152" t="s">
        <v>1</v>
      </c>
      <c r="F523" s="153" t="s">
        <v>80</v>
      </c>
      <c r="H523" s="154">
        <v>1</v>
      </c>
      <c r="L523" s="151"/>
      <c r="M523" s="155"/>
      <c r="T523" s="156"/>
      <c r="AT523" s="152" t="s">
        <v>196</v>
      </c>
      <c r="AU523" s="152" t="s">
        <v>190</v>
      </c>
      <c r="AV523" s="13" t="s">
        <v>190</v>
      </c>
      <c r="AW523" s="13" t="s">
        <v>27</v>
      </c>
      <c r="AX523" s="13" t="s">
        <v>80</v>
      </c>
      <c r="AY523" s="152" t="s">
        <v>182</v>
      </c>
    </row>
    <row r="524" spans="2:65" s="1" customFormat="1" ht="21.75" customHeight="1">
      <c r="B524" s="29"/>
      <c r="C524" s="129" t="s">
        <v>641</v>
      </c>
      <c r="D524" s="129" t="s">
        <v>184</v>
      </c>
      <c r="E524" s="130" t="s">
        <v>642</v>
      </c>
      <c r="F524" s="131" t="s">
        <v>643</v>
      </c>
      <c r="G524" s="132" t="s">
        <v>319</v>
      </c>
      <c r="H524" s="133">
        <v>2</v>
      </c>
      <c r="I524" s="134">
        <v>2836.63</v>
      </c>
      <c r="J524" s="134">
        <f>ROUND(I524*H524,2)</f>
        <v>5673.26</v>
      </c>
      <c r="K524" s="131" t="s">
        <v>1</v>
      </c>
      <c r="L524" s="29"/>
      <c r="M524" s="135" t="s">
        <v>1</v>
      </c>
      <c r="N524" s="136" t="s">
        <v>38</v>
      </c>
      <c r="O524" s="137">
        <v>0.33200000000000002</v>
      </c>
      <c r="P524" s="137">
        <f>O524*H524</f>
        <v>0.66400000000000003</v>
      </c>
      <c r="Q524" s="137">
        <v>7.8259999999999996E-2</v>
      </c>
      <c r="R524" s="137">
        <f>Q524*H524</f>
        <v>0.15651999999999999</v>
      </c>
      <c r="S524" s="137">
        <v>0</v>
      </c>
      <c r="T524" s="138">
        <f>S524*H524</f>
        <v>0</v>
      </c>
      <c r="AR524" s="139" t="s">
        <v>189</v>
      </c>
      <c r="AT524" s="139" t="s">
        <v>184</v>
      </c>
      <c r="AU524" s="139" t="s">
        <v>190</v>
      </c>
      <c r="AY524" s="17" t="s">
        <v>182</v>
      </c>
      <c r="BE524" s="140">
        <f>IF(N524="základní",J524,0)</f>
        <v>0</v>
      </c>
      <c r="BF524" s="140">
        <f>IF(N524="snížená",J524,0)</f>
        <v>5673.26</v>
      </c>
      <c r="BG524" s="140">
        <f>IF(N524="zákl. přenesená",J524,0)</f>
        <v>0</v>
      </c>
      <c r="BH524" s="140">
        <f>IF(N524="sníž. přenesená",J524,0)</f>
        <v>0</v>
      </c>
      <c r="BI524" s="140">
        <f>IF(N524="nulová",J524,0)</f>
        <v>0</v>
      </c>
      <c r="BJ524" s="17" t="s">
        <v>190</v>
      </c>
      <c r="BK524" s="140">
        <f>ROUND(I524*H524,2)</f>
        <v>5673.26</v>
      </c>
      <c r="BL524" s="17" t="s">
        <v>189</v>
      </c>
      <c r="BM524" s="139" t="s">
        <v>644</v>
      </c>
    </row>
    <row r="525" spans="2:65" s="1" customFormat="1">
      <c r="B525" s="29"/>
      <c r="D525" s="141" t="s">
        <v>192</v>
      </c>
      <c r="F525" s="142" t="s">
        <v>643</v>
      </c>
      <c r="L525" s="29"/>
      <c r="M525" s="143"/>
      <c r="T525" s="53"/>
      <c r="AT525" s="17" t="s">
        <v>192</v>
      </c>
      <c r="AU525" s="17" t="s">
        <v>190</v>
      </c>
    </row>
    <row r="526" spans="2:65" s="12" customFormat="1">
      <c r="B526" s="146"/>
      <c r="D526" s="141" t="s">
        <v>196</v>
      </c>
      <c r="E526" s="147" t="s">
        <v>1</v>
      </c>
      <c r="F526" s="148" t="s">
        <v>630</v>
      </c>
      <c r="H526" s="147" t="s">
        <v>1</v>
      </c>
      <c r="L526" s="146"/>
      <c r="M526" s="149"/>
      <c r="T526" s="150"/>
      <c r="AT526" s="147" t="s">
        <v>196</v>
      </c>
      <c r="AU526" s="147" t="s">
        <v>190</v>
      </c>
      <c r="AV526" s="12" t="s">
        <v>80</v>
      </c>
      <c r="AW526" s="12" t="s">
        <v>27</v>
      </c>
      <c r="AX526" s="12" t="s">
        <v>72</v>
      </c>
      <c r="AY526" s="147" t="s">
        <v>182</v>
      </c>
    </row>
    <row r="527" spans="2:65" s="13" customFormat="1">
      <c r="B527" s="151"/>
      <c r="D527" s="141" t="s">
        <v>196</v>
      </c>
      <c r="E527" s="152" t="s">
        <v>1</v>
      </c>
      <c r="F527" s="153" t="s">
        <v>190</v>
      </c>
      <c r="H527" s="154">
        <v>2</v>
      </c>
      <c r="L527" s="151"/>
      <c r="M527" s="155"/>
      <c r="T527" s="156"/>
      <c r="AT527" s="152" t="s">
        <v>196</v>
      </c>
      <c r="AU527" s="152" t="s">
        <v>190</v>
      </c>
      <c r="AV527" s="13" t="s">
        <v>190</v>
      </c>
      <c r="AW527" s="13" t="s">
        <v>27</v>
      </c>
      <c r="AX527" s="13" t="s">
        <v>80</v>
      </c>
      <c r="AY527" s="152" t="s">
        <v>182</v>
      </c>
    </row>
    <row r="528" spans="2:65" s="1" customFormat="1" ht="21.75" customHeight="1">
      <c r="B528" s="29"/>
      <c r="C528" s="129" t="s">
        <v>645</v>
      </c>
      <c r="D528" s="129" t="s">
        <v>184</v>
      </c>
      <c r="E528" s="130" t="s">
        <v>646</v>
      </c>
      <c r="F528" s="131" t="s">
        <v>647</v>
      </c>
      <c r="G528" s="132" t="s">
        <v>319</v>
      </c>
      <c r="H528" s="133">
        <v>2</v>
      </c>
      <c r="I528" s="134">
        <v>3254.39</v>
      </c>
      <c r="J528" s="134">
        <f>ROUND(I528*H528,2)</f>
        <v>6508.78</v>
      </c>
      <c r="K528" s="131" t="s">
        <v>1</v>
      </c>
      <c r="L528" s="29"/>
      <c r="M528" s="135" t="s">
        <v>1</v>
      </c>
      <c r="N528" s="136" t="s">
        <v>38</v>
      </c>
      <c r="O528" s="137">
        <v>0.33200000000000002</v>
      </c>
      <c r="P528" s="137">
        <f>O528*H528</f>
        <v>0.66400000000000003</v>
      </c>
      <c r="Q528" s="137">
        <v>9.1259999999999994E-2</v>
      </c>
      <c r="R528" s="137">
        <f>Q528*H528</f>
        <v>0.18251999999999999</v>
      </c>
      <c r="S528" s="137">
        <v>0</v>
      </c>
      <c r="T528" s="138">
        <f>S528*H528</f>
        <v>0</v>
      </c>
      <c r="AR528" s="139" t="s">
        <v>189</v>
      </c>
      <c r="AT528" s="139" t="s">
        <v>184</v>
      </c>
      <c r="AU528" s="139" t="s">
        <v>190</v>
      </c>
      <c r="AY528" s="17" t="s">
        <v>182</v>
      </c>
      <c r="BE528" s="140">
        <f>IF(N528="základní",J528,0)</f>
        <v>0</v>
      </c>
      <c r="BF528" s="140">
        <f>IF(N528="snížená",J528,0)</f>
        <v>6508.78</v>
      </c>
      <c r="BG528" s="140">
        <f>IF(N528="zákl. přenesená",J528,0)</f>
        <v>0</v>
      </c>
      <c r="BH528" s="140">
        <f>IF(N528="sníž. přenesená",J528,0)</f>
        <v>0</v>
      </c>
      <c r="BI528" s="140">
        <f>IF(N528="nulová",J528,0)</f>
        <v>0</v>
      </c>
      <c r="BJ528" s="17" t="s">
        <v>190</v>
      </c>
      <c r="BK528" s="140">
        <f>ROUND(I528*H528,2)</f>
        <v>6508.78</v>
      </c>
      <c r="BL528" s="17" t="s">
        <v>189</v>
      </c>
      <c r="BM528" s="139" t="s">
        <v>648</v>
      </c>
    </row>
    <row r="529" spans="2:65" s="1" customFormat="1">
      <c r="B529" s="29"/>
      <c r="D529" s="141" t="s">
        <v>192</v>
      </c>
      <c r="F529" s="142" t="s">
        <v>647</v>
      </c>
      <c r="L529" s="29"/>
      <c r="M529" s="143"/>
      <c r="T529" s="53"/>
      <c r="AT529" s="17" t="s">
        <v>192</v>
      </c>
      <c r="AU529" s="17" t="s">
        <v>190</v>
      </c>
    </row>
    <row r="530" spans="2:65" s="12" customFormat="1">
      <c r="B530" s="146"/>
      <c r="D530" s="141" t="s">
        <v>196</v>
      </c>
      <c r="E530" s="147" t="s">
        <v>1</v>
      </c>
      <c r="F530" s="148" t="s">
        <v>630</v>
      </c>
      <c r="H530" s="147" t="s">
        <v>1</v>
      </c>
      <c r="L530" s="146"/>
      <c r="M530" s="149"/>
      <c r="T530" s="150"/>
      <c r="AT530" s="147" t="s">
        <v>196</v>
      </c>
      <c r="AU530" s="147" t="s">
        <v>190</v>
      </c>
      <c r="AV530" s="12" t="s">
        <v>80</v>
      </c>
      <c r="AW530" s="12" t="s">
        <v>27</v>
      </c>
      <c r="AX530" s="12" t="s">
        <v>72</v>
      </c>
      <c r="AY530" s="147" t="s">
        <v>182</v>
      </c>
    </row>
    <row r="531" spans="2:65" s="13" customFormat="1">
      <c r="B531" s="151"/>
      <c r="D531" s="141" t="s">
        <v>196</v>
      </c>
      <c r="E531" s="152" t="s">
        <v>1</v>
      </c>
      <c r="F531" s="153" t="s">
        <v>190</v>
      </c>
      <c r="H531" s="154">
        <v>2</v>
      </c>
      <c r="L531" s="151"/>
      <c r="M531" s="155"/>
      <c r="T531" s="156"/>
      <c r="AT531" s="152" t="s">
        <v>196</v>
      </c>
      <c r="AU531" s="152" t="s">
        <v>190</v>
      </c>
      <c r="AV531" s="13" t="s">
        <v>190</v>
      </c>
      <c r="AW531" s="13" t="s">
        <v>27</v>
      </c>
      <c r="AX531" s="13" t="s">
        <v>80</v>
      </c>
      <c r="AY531" s="152" t="s">
        <v>182</v>
      </c>
    </row>
    <row r="532" spans="2:65" s="1" customFormat="1" ht="24.2" customHeight="1">
      <c r="B532" s="29"/>
      <c r="C532" s="129" t="s">
        <v>649</v>
      </c>
      <c r="D532" s="129" t="s">
        <v>184</v>
      </c>
      <c r="E532" s="130" t="s">
        <v>650</v>
      </c>
      <c r="F532" s="131" t="s">
        <v>651</v>
      </c>
      <c r="G532" s="132" t="s">
        <v>296</v>
      </c>
      <c r="H532" s="133">
        <v>3</v>
      </c>
      <c r="I532" s="134">
        <v>567.76</v>
      </c>
      <c r="J532" s="134">
        <f>ROUND(I532*H532,2)</f>
        <v>1703.28</v>
      </c>
      <c r="K532" s="131" t="s">
        <v>1</v>
      </c>
      <c r="L532" s="29"/>
      <c r="M532" s="135" t="s">
        <v>1</v>
      </c>
      <c r="N532" s="136" t="s">
        <v>38</v>
      </c>
      <c r="O532" s="137">
        <v>0.156</v>
      </c>
      <c r="P532" s="137">
        <f>O532*H532</f>
        <v>0.46799999999999997</v>
      </c>
      <c r="Q532" s="137">
        <v>2.5219999999999999E-2</v>
      </c>
      <c r="R532" s="137">
        <f>Q532*H532</f>
        <v>7.5660000000000005E-2</v>
      </c>
      <c r="S532" s="137">
        <v>0</v>
      </c>
      <c r="T532" s="138">
        <f>S532*H532</f>
        <v>0</v>
      </c>
      <c r="AR532" s="139" t="s">
        <v>189</v>
      </c>
      <c r="AT532" s="139" t="s">
        <v>184</v>
      </c>
      <c r="AU532" s="139" t="s">
        <v>190</v>
      </c>
      <c r="AY532" s="17" t="s">
        <v>182</v>
      </c>
      <c r="BE532" s="140">
        <f>IF(N532="základní",J532,0)</f>
        <v>0</v>
      </c>
      <c r="BF532" s="140">
        <f>IF(N532="snížená",J532,0)</f>
        <v>1703.28</v>
      </c>
      <c r="BG532" s="140">
        <f>IF(N532="zákl. přenesená",J532,0)</f>
        <v>0</v>
      </c>
      <c r="BH532" s="140">
        <f>IF(N532="sníž. přenesená",J532,0)</f>
        <v>0</v>
      </c>
      <c r="BI532" s="140">
        <f>IF(N532="nulová",J532,0)</f>
        <v>0</v>
      </c>
      <c r="BJ532" s="17" t="s">
        <v>190</v>
      </c>
      <c r="BK532" s="140">
        <f>ROUND(I532*H532,2)</f>
        <v>1703.28</v>
      </c>
      <c r="BL532" s="17" t="s">
        <v>189</v>
      </c>
      <c r="BM532" s="139" t="s">
        <v>652</v>
      </c>
    </row>
    <row r="533" spans="2:65" s="1" customFormat="1" ht="19.5">
      <c r="B533" s="29"/>
      <c r="D533" s="141" t="s">
        <v>192</v>
      </c>
      <c r="F533" s="142" t="s">
        <v>651</v>
      </c>
      <c r="L533" s="29"/>
      <c r="M533" s="143"/>
      <c r="T533" s="53"/>
      <c r="AT533" s="17" t="s">
        <v>192</v>
      </c>
      <c r="AU533" s="17" t="s">
        <v>190</v>
      </c>
    </row>
    <row r="534" spans="2:65" s="12" customFormat="1">
      <c r="B534" s="146"/>
      <c r="D534" s="141" t="s">
        <v>196</v>
      </c>
      <c r="E534" s="147" t="s">
        <v>1</v>
      </c>
      <c r="F534" s="148" t="s">
        <v>630</v>
      </c>
      <c r="H534" s="147" t="s">
        <v>1</v>
      </c>
      <c r="L534" s="146"/>
      <c r="M534" s="149"/>
      <c r="T534" s="150"/>
      <c r="AT534" s="147" t="s">
        <v>196</v>
      </c>
      <c r="AU534" s="147" t="s">
        <v>190</v>
      </c>
      <c r="AV534" s="12" t="s">
        <v>80</v>
      </c>
      <c r="AW534" s="12" t="s">
        <v>27</v>
      </c>
      <c r="AX534" s="12" t="s">
        <v>72</v>
      </c>
      <c r="AY534" s="147" t="s">
        <v>182</v>
      </c>
    </row>
    <row r="535" spans="2:65" s="13" customFormat="1">
      <c r="B535" s="151"/>
      <c r="D535" s="141" t="s">
        <v>196</v>
      </c>
      <c r="E535" s="152" t="s">
        <v>1</v>
      </c>
      <c r="F535" s="153" t="s">
        <v>106</v>
      </c>
      <c r="H535" s="154">
        <v>3</v>
      </c>
      <c r="L535" s="151"/>
      <c r="M535" s="155"/>
      <c r="T535" s="156"/>
      <c r="AT535" s="152" t="s">
        <v>196</v>
      </c>
      <c r="AU535" s="152" t="s">
        <v>190</v>
      </c>
      <c r="AV535" s="13" t="s">
        <v>190</v>
      </c>
      <c r="AW535" s="13" t="s">
        <v>27</v>
      </c>
      <c r="AX535" s="13" t="s">
        <v>80</v>
      </c>
      <c r="AY535" s="152" t="s">
        <v>182</v>
      </c>
    </row>
    <row r="536" spans="2:65" s="1" customFormat="1" ht="37.9" customHeight="1">
      <c r="B536" s="29"/>
      <c r="C536" s="129" t="s">
        <v>653</v>
      </c>
      <c r="D536" s="129" t="s">
        <v>184</v>
      </c>
      <c r="E536" s="130" t="s">
        <v>654</v>
      </c>
      <c r="F536" s="131" t="s">
        <v>655</v>
      </c>
      <c r="G536" s="132" t="s">
        <v>265</v>
      </c>
      <c r="H536" s="133">
        <v>0.19</v>
      </c>
      <c r="I536" s="134">
        <v>11800</v>
      </c>
      <c r="J536" s="134">
        <f>ROUND(I536*H536,2)</f>
        <v>2242</v>
      </c>
      <c r="K536" s="131" t="s">
        <v>188</v>
      </c>
      <c r="L536" s="29"/>
      <c r="M536" s="135" t="s">
        <v>1</v>
      </c>
      <c r="N536" s="136" t="s">
        <v>38</v>
      </c>
      <c r="O536" s="137">
        <v>16.582999999999998</v>
      </c>
      <c r="P536" s="137">
        <f>O536*H536</f>
        <v>3.1507699999999996</v>
      </c>
      <c r="Q536" s="137">
        <v>1.7090000000000001E-2</v>
      </c>
      <c r="R536" s="137">
        <f>Q536*H536</f>
        <v>3.2471000000000002E-3</v>
      </c>
      <c r="S536" s="137">
        <v>0</v>
      </c>
      <c r="T536" s="138">
        <f>S536*H536</f>
        <v>0</v>
      </c>
      <c r="AR536" s="139" t="s">
        <v>189</v>
      </c>
      <c r="AT536" s="139" t="s">
        <v>184</v>
      </c>
      <c r="AU536" s="139" t="s">
        <v>190</v>
      </c>
      <c r="AY536" s="17" t="s">
        <v>182</v>
      </c>
      <c r="BE536" s="140">
        <f>IF(N536="základní",J536,0)</f>
        <v>0</v>
      </c>
      <c r="BF536" s="140">
        <f>IF(N536="snížená",J536,0)</f>
        <v>2242</v>
      </c>
      <c r="BG536" s="140">
        <f>IF(N536="zákl. přenesená",J536,0)</f>
        <v>0</v>
      </c>
      <c r="BH536" s="140">
        <f>IF(N536="sníž. přenesená",J536,0)</f>
        <v>0</v>
      </c>
      <c r="BI536" s="140">
        <f>IF(N536="nulová",J536,0)</f>
        <v>0</v>
      </c>
      <c r="BJ536" s="17" t="s">
        <v>190</v>
      </c>
      <c r="BK536" s="140">
        <f>ROUND(I536*H536,2)</f>
        <v>2242</v>
      </c>
      <c r="BL536" s="17" t="s">
        <v>189</v>
      </c>
      <c r="BM536" s="139" t="s">
        <v>656</v>
      </c>
    </row>
    <row r="537" spans="2:65" s="1" customFormat="1" ht="19.5">
      <c r="B537" s="29"/>
      <c r="D537" s="141" t="s">
        <v>192</v>
      </c>
      <c r="F537" s="142" t="s">
        <v>657</v>
      </c>
      <c r="L537" s="29"/>
      <c r="M537" s="143"/>
      <c r="T537" s="53"/>
      <c r="AT537" s="17" t="s">
        <v>192</v>
      </c>
      <c r="AU537" s="17" t="s">
        <v>190</v>
      </c>
    </row>
    <row r="538" spans="2:65" s="1" customFormat="1">
      <c r="B538" s="29"/>
      <c r="D538" s="144" t="s">
        <v>194</v>
      </c>
      <c r="F538" s="145" t="s">
        <v>658</v>
      </c>
      <c r="L538" s="29"/>
      <c r="M538" s="143"/>
      <c r="T538" s="53"/>
      <c r="AT538" s="17" t="s">
        <v>194</v>
      </c>
      <c r="AU538" s="17" t="s">
        <v>190</v>
      </c>
    </row>
    <row r="539" spans="2:65" s="12" customFormat="1">
      <c r="B539" s="146"/>
      <c r="D539" s="141" t="s">
        <v>196</v>
      </c>
      <c r="E539" s="147" t="s">
        <v>1</v>
      </c>
      <c r="F539" s="148" t="s">
        <v>659</v>
      </c>
      <c r="H539" s="147" t="s">
        <v>1</v>
      </c>
      <c r="L539" s="146"/>
      <c r="M539" s="149"/>
      <c r="T539" s="150"/>
      <c r="AT539" s="147" t="s">
        <v>196</v>
      </c>
      <c r="AU539" s="147" t="s">
        <v>190</v>
      </c>
      <c r="AV539" s="12" t="s">
        <v>80</v>
      </c>
      <c r="AW539" s="12" t="s">
        <v>27</v>
      </c>
      <c r="AX539" s="12" t="s">
        <v>72</v>
      </c>
      <c r="AY539" s="147" t="s">
        <v>182</v>
      </c>
    </row>
    <row r="540" spans="2:65" s="13" customFormat="1">
      <c r="B540" s="151"/>
      <c r="D540" s="141" t="s">
        <v>196</v>
      </c>
      <c r="E540" s="152" t="s">
        <v>1</v>
      </c>
      <c r="F540" s="153" t="s">
        <v>660</v>
      </c>
      <c r="H540" s="154">
        <v>0.19</v>
      </c>
      <c r="L540" s="151"/>
      <c r="M540" s="155"/>
      <c r="T540" s="156"/>
      <c r="AT540" s="152" t="s">
        <v>196</v>
      </c>
      <c r="AU540" s="152" t="s">
        <v>190</v>
      </c>
      <c r="AV540" s="13" t="s">
        <v>190</v>
      </c>
      <c r="AW540" s="13" t="s">
        <v>27</v>
      </c>
      <c r="AX540" s="13" t="s">
        <v>80</v>
      </c>
      <c r="AY540" s="152" t="s">
        <v>182</v>
      </c>
    </row>
    <row r="541" spans="2:65" s="1" customFormat="1" ht="21.75" customHeight="1">
      <c r="B541" s="29"/>
      <c r="C541" s="163" t="s">
        <v>661</v>
      </c>
      <c r="D541" s="163" t="s">
        <v>325</v>
      </c>
      <c r="E541" s="164" t="s">
        <v>662</v>
      </c>
      <c r="F541" s="165" t="s">
        <v>663</v>
      </c>
      <c r="G541" s="166" t="s">
        <v>265</v>
      </c>
      <c r="H541" s="167">
        <v>0.19</v>
      </c>
      <c r="I541" s="168">
        <v>33400</v>
      </c>
      <c r="J541" s="168">
        <f>ROUND(I541*H541,2)</f>
        <v>6346</v>
      </c>
      <c r="K541" s="165" t="s">
        <v>188</v>
      </c>
      <c r="L541" s="169"/>
      <c r="M541" s="170" t="s">
        <v>1</v>
      </c>
      <c r="N541" s="171" t="s">
        <v>38</v>
      </c>
      <c r="O541" s="137">
        <v>0</v>
      </c>
      <c r="P541" s="137">
        <f>O541*H541</f>
        <v>0</v>
      </c>
      <c r="Q541" s="137">
        <v>1</v>
      </c>
      <c r="R541" s="137">
        <f>Q541*H541</f>
        <v>0.19</v>
      </c>
      <c r="S541" s="137">
        <v>0</v>
      </c>
      <c r="T541" s="138">
        <f>S541*H541</f>
        <v>0</v>
      </c>
      <c r="AR541" s="139" t="s">
        <v>202</v>
      </c>
      <c r="AT541" s="139" t="s">
        <v>325</v>
      </c>
      <c r="AU541" s="139" t="s">
        <v>190</v>
      </c>
      <c r="AY541" s="17" t="s">
        <v>182</v>
      </c>
      <c r="BE541" s="140">
        <f>IF(N541="základní",J541,0)</f>
        <v>0</v>
      </c>
      <c r="BF541" s="140">
        <f>IF(N541="snížená",J541,0)</f>
        <v>6346</v>
      </c>
      <c r="BG541" s="140">
        <f>IF(N541="zákl. přenesená",J541,0)</f>
        <v>0</v>
      </c>
      <c r="BH541" s="140">
        <f>IF(N541="sníž. přenesená",J541,0)</f>
        <v>0</v>
      </c>
      <c r="BI541" s="140">
        <f>IF(N541="nulová",J541,0)</f>
        <v>0</v>
      </c>
      <c r="BJ541" s="17" t="s">
        <v>190</v>
      </c>
      <c r="BK541" s="140">
        <f>ROUND(I541*H541,2)</f>
        <v>6346</v>
      </c>
      <c r="BL541" s="17" t="s">
        <v>189</v>
      </c>
      <c r="BM541" s="139" t="s">
        <v>664</v>
      </c>
    </row>
    <row r="542" spans="2:65" s="1" customFormat="1">
      <c r="B542" s="29"/>
      <c r="D542" s="141" t="s">
        <v>192</v>
      </c>
      <c r="F542" s="142" t="s">
        <v>663</v>
      </c>
      <c r="L542" s="29"/>
      <c r="M542" s="143"/>
      <c r="T542" s="53"/>
      <c r="AT542" s="17" t="s">
        <v>192</v>
      </c>
      <c r="AU542" s="17" t="s">
        <v>190</v>
      </c>
    </row>
    <row r="543" spans="2:65" s="1" customFormat="1" ht="24.2" customHeight="1">
      <c r="B543" s="29"/>
      <c r="C543" s="129" t="s">
        <v>665</v>
      </c>
      <c r="D543" s="129" t="s">
        <v>184</v>
      </c>
      <c r="E543" s="130" t="s">
        <v>666</v>
      </c>
      <c r="F543" s="131" t="s">
        <v>667</v>
      </c>
      <c r="G543" s="132" t="s">
        <v>187</v>
      </c>
      <c r="H543" s="133">
        <v>38.978000000000002</v>
      </c>
      <c r="I543" s="134">
        <v>765</v>
      </c>
      <c r="J543" s="134">
        <f>ROUND(I543*H543,2)</f>
        <v>29818.17</v>
      </c>
      <c r="K543" s="131" t="s">
        <v>188</v>
      </c>
      <c r="L543" s="29"/>
      <c r="M543" s="135" t="s">
        <v>1</v>
      </c>
      <c r="N543" s="136" t="s">
        <v>38</v>
      </c>
      <c r="O543" s="137">
        <v>0.52</v>
      </c>
      <c r="P543" s="137">
        <f>O543*H543</f>
        <v>20.268560000000001</v>
      </c>
      <c r="Q543" s="137">
        <v>6.1719999999999997E-2</v>
      </c>
      <c r="R543" s="137">
        <f>Q543*H543</f>
        <v>2.4057221599999998</v>
      </c>
      <c r="S543" s="137">
        <v>0</v>
      </c>
      <c r="T543" s="138">
        <f>S543*H543</f>
        <v>0</v>
      </c>
      <c r="AR543" s="139" t="s">
        <v>189</v>
      </c>
      <c r="AT543" s="139" t="s">
        <v>184</v>
      </c>
      <c r="AU543" s="139" t="s">
        <v>190</v>
      </c>
      <c r="AY543" s="17" t="s">
        <v>182</v>
      </c>
      <c r="BE543" s="140">
        <f>IF(N543="základní",J543,0)</f>
        <v>0</v>
      </c>
      <c r="BF543" s="140">
        <f>IF(N543="snížená",J543,0)</f>
        <v>29818.17</v>
      </c>
      <c r="BG543" s="140">
        <f>IF(N543="zákl. přenesená",J543,0)</f>
        <v>0</v>
      </c>
      <c r="BH543" s="140">
        <f>IF(N543="sníž. přenesená",J543,0)</f>
        <v>0</v>
      </c>
      <c r="BI543" s="140">
        <f>IF(N543="nulová",J543,0)</f>
        <v>0</v>
      </c>
      <c r="BJ543" s="17" t="s">
        <v>190</v>
      </c>
      <c r="BK543" s="140">
        <f>ROUND(I543*H543,2)</f>
        <v>29818.17</v>
      </c>
      <c r="BL543" s="17" t="s">
        <v>189</v>
      </c>
      <c r="BM543" s="139" t="s">
        <v>668</v>
      </c>
    </row>
    <row r="544" spans="2:65" s="1" customFormat="1" ht="19.5">
      <c r="B544" s="29"/>
      <c r="D544" s="141" t="s">
        <v>192</v>
      </c>
      <c r="F544" s="142" t="s">
        <v>669</v>
      </c>
      <c r="L544" s="29"/>
      <c r="M544" s="143"/>
      <c r="T544" s="53"/>
      <c r="AT544" s="17" t="s">
        <v>192</v>
      </c>
      <c r="AU544" s="17" t="s">
        <v>190</v>
      </c>
    </row>
    <row r="545" spans="2:51" s="1" customFormat="1">
      <c r="B545" s="29"/>
      <c r="D545" s="144" t="s">
        <v>194</v>
      </c>
      <c r="F545" s="145" t="s">
        <v>670</v>
      </c>
      <c r="L545" s="29"/>
      <c r="M545" s="143"/>
      <c r="T545" s="53"/>
      <c r="AT545" s="17" t="s">
        <v>194</v>
      </c>
      <c r="AU545" s="17" t="s">
        <v>190</v>
      </c>
    </row>
    <row r="546" spans="2:51" s="12" customFormat="1">
      <c r="B546" s="146"/>
      <c r="D546" s="141" t="s">
        <v>196</v>
      </c>
      <c r="E546" s="147" t="s">
        <v>1</v>
      </c>
      <c r="F546" s="148" t="s">
        <v>548</v>
      </c>
      <c r="H546" s="147" t="s">
        <v>1</v>
      </c>
      <c r="L546" s="146"/>
      <c r="M546" s="149"/>
      <c r="T546" s="150"/>
      <c r="AT546" s="147" t="s">
        <v>196</v>
      </c>
      <c r="AU546" s="147" t="s">
        <v>190</v>
      </c>
      <c r="AV546" s="12" t="s">
        <v>80</v>
      </c>
      <c r="AW546" s="12" t="s">
        <v>27</v>
      </c>
      <c r="AX546" s="12" t="s">
        <v>72</v>
      </c>
      <c r="AY546" s="147" t="s">
        <v>182</v>
      </c>
    </row>
    <row r="547" spans="2:51" s="13" customFormat="1">
      <c r="B547" s="151"/>
      <c r="D547" s="141" t="s">
        <v>196</v>
      </c>
      <c r="E547" s="152" t="s">
        <v>1</v>
      </c>
      <c r="F547" s="153" t="s">
        <v>671</v>
      </c>
      <c r="H547" s="154">
        <v>2.4</v>
      </c>
      <c r="L547" s="151"/>
      <c r="M547" s="155"/>
      <c r="T547" s="156"/>
      <c r="AT547" s="152" t="s">
        <v>196</v>
      </c>
      <c r="AU547" s="152" t="s">
        <v>190</v>
      </c>
      <c r="AV547" s="13" t="s">
        <v>190</v>
      </c>
      <c r="AW547" s="13" t="s">
        <v>27</v>
      </c>
      <c r="AX547" s="13" t="s">
        <v>72</v>
      </c>
      <c r="AY547" s="152" t="s">
        <v>182</v>
      </c>
    </row>
    <row r="548" spans="2:51" s="13" customFormat="1">
      <c r="B548" s="151"/>
      <c r="D548" s="141" t="s">
        <v>196</v>
      </c>
      <c r="E548" s="152" t="s">
        <v>1</v>
      </c>
      <c r="F548" s="153" t="s">
        <v>672</v>
      </c>
      <c r="H548" s="154">
        <v>4.05</v>
      </c>
      <c r="L548" s="151"/>
      <c r="M548" s="155"/>
      <c r="T548" s="156"/>
      <c r="AT548" s="152" t="s">
        <v>196</v>
      </c>
      <c r="AU548" s="152" t="s">
        <v>190</v>
      </c>
      <c r="AV548" s="13" t="s">
        <v>190</v>
      </c>
      <c r="AW548" s="13" t="s">
        <v>27</v>
      </c>
      <c r="AX548" s="13" t="s">
        <v>72</v>
      </c>
      <c r="AY548" s="152" t="s">
        <v>182</v>
      </c>
    </row>
    <row r="549" spans="2:51" s="13" customFormat="1">
      <c r="B549" s="151"/>
      <c r="D549" s="141" t="s">
        <v>196</v>
      </c>
      <c r="E549" s="152" t="s">
        <v>1</v>
      </c>
      <c r="F549" s="153" t="s">
        <v>673</v>
      </c>
      <c r="H549" s="154">
        <v>3</v>
      </c>
      <c r="L549" s="151"/>
      <c r="M549" s="155"/>
      <c r="T549" s="156"/>
      <c r="AT549" s="152" t="s">
        <v>196</v>
      </c>
      <c r="AU549" s="152" t="s">
        <v>190</v>
      </c>
      <c r="AV549" s="13" t="s">
        <v>190</v>
      </c>
      <c r="AW549" s="13" t="s">
        <v>27</v>
      </c>
      <c r="AX549" s="13" t="s">
        <v>72</v>
      </c>
      <c r="AY549" s="152" t="s">
        <v>182</v>
      </c>
    </row>
    <row r="550" spans="2:51" s="15" customFormat="1">
      <c r="B550" s="172"/>
      <c r="D550" s="141" t="s">
        <v>196</v>
      </c>
      <c r="E550" s="173" t="s">
        <v>1</v>
      </c>
      <c r="F550" s="174" t="s">
        <v>379</v>
      </c>
      <c r="H550" s="175">
        <v>9.4499999999999993</v>
      </c>
      <c r="L550" s="172"/>
      <c r="M550" s="176"/>
      <c r="T550" s="177"/>
      <c r="AT550" s="173" t="s">
        <v>196</v>
      </c>
      <c r="AU550" s="173" t="s">
        <v>190</v>
      </c>
      <c r="AV550" s="15" t="s">
        <v>106</v>
      </c>
      <c r="AW550" s="15" t="s">
        <v>27</v>
      </c>
      <c r="AX550" s="15" t="s">
        <v>72</v>
      </c>
      <c r="AY550" s="173" t="s">
        <v>182</v>
      </c>
    </row>
    <row r="551" spans="2:51" s="12" customFormat="1">
      <c r="B551" s="146"/>
      <c r="D551" s="141" t="s">
        <v>196</v>
      </c>
      <c r="E551" s="147" t="s">
        <v>1</v>
      </c>
      <c r="F551" s="148" t="s">
        <v>559</v>
      </c>
      <c r="H551" s="147" t="s">
        <v>1</v>
      </c>
      <c r="L551" s="146"/>
      <c r="M551" s="149"/>
      <c r="T551" s="150"/>
      <c r="AT551" s="147" t="s">
        <v>196</v>
      </c>
      <c r="AU551" s="147" t="s">
        <v>190</v>
      </c>
      <c r="AV551" s="12" t="s">
        <v>80</v>
      </c>
      <c r="AW551" s="12" t="s">
        <v>27</v>
      </c>
      <c r="AX551" s="12" t="s">
        <v>72</v>
      </c>
      <c r="AY551" s="147" t="s">
        <v>182</v>
      </c>
    </row>
    <row r="552" spans="2:51" s="13" customFormat="1">
      <c r="B552" s="151"/>
      <c r="D552" s="141" t="s">
        <v>196</v>
      </c>
      <c r="E552" s="152" t="s">
        <v>1</v>
      </c>
      <c r="F552" s="153" t="s">
        <v>674</v>
      </c>
      <c r="H552" s="154">
        <v>3.15</v>
      </c>
      <c r="L552" s="151"/>
      <c r="M552" s="155"/>
      <c r="T552" s="156"/>
      <c r="AT552" s="152" t="s">
        <v>196</v>
      </c>
      <c r="AU552" s="152" t="s">
        <v>190</v>
      </c>
      <c r="AV552" s="13" t="s">
        <v>190</v>
      </c>
      <c r="AW552" s="13" t="s">
        <v>27</v>
      </c>
      <c r="AX552" s="13" t="s">
        <v>72</v>
      </c>
      <c r="AY552" s="152" t="s">
        <v>182</v>
      </c>
    </row>
    <row r="553" spans="2:51" s="13" customFormat="1">
      <c r="B553" s="151"/>
      <c r="D553" s="141" t="s">
        <v>196</v>
      </c>
      <c r="E553" s="152" t="s">
        <v>1</v>
      </c>
      <c r="F553" s="153" t="s">
        <v>675</v>
      </c>
      <c r="H553" s="154">
        <v>2.76</v>
      </c>
      <c r="L553" s="151"/>
      <c r="M553" s="155"/>
      <c r="T553" s="156"/>
      <c r="AT553" s="152" t="s">
        <v>196</v>
      </c>
      <c r="AU553" s="152" t="s">
        <v>190</v>
      </c>
      <c r="AV553" s="13" t="s">
        <v>190</v>
      </c>
      <c r="AW553" s="13" t="s">
        <v>27</v>
      </c>
      <c r="AX553" s="13" t="s">
        <v>72</v>
      </c>
      <c r="AY553" s="152" t="s">
        <v>182</v>
      </c>
    </row>
    <row r="554" spans="2:51" s="13" customFormat="1">
      <c r="B554" s="151"/>
      <c r="D554" s="141" t="s">
        <v>196</v>
      </c>
      <c r="E554" s="152" t="s">
        <v>1</v>
      </c>
      <c r="F554" s="153" t="s">
        <v>676</v>
      </c>
      <c r="H554" s="154">
        <v>3.27</v>
      </c>
      <c r="L554" s="151"/>
      <c r="M554" s="155"/>
      <c r="T554" s="156"/>
      <c r="AT554" s="152" t="s">
        <v>196</v>
      </c>
      <c r="AU554" s="152" t="s">
        <v>190</v>
      </c>
      <c r="AV554" s="13" t="s">
        <v>190</v>
      </c>
      <c r="AW554" s="13" t="s">
        <v>27</v>
      </c>
      <c r="AX554" s="13" t="s">
        <v>72</v>
      </c>
      <c r="AY554" s="152" t="s">
        <v>182</v>
      </c>
    </row>
    <row r="555" spans="2:51" s="13" customFormat="1">
      <c r="B555" s="151"/>
      <c r="D555" s="141" t="s">
        <v>196</v>
      </c>
      <c r="E555" s="152" t="s">
        <v>1</v>
      </c>
      <c r="F555" s="153" t="s">
        <v>677</v>
      </c>
      <c r="H555" s="154">
        <v>11.465999999999999</v>
      </c>
      <c r="L555" s="151"/>
      <c r="M555" s="155"/>
      <c r="T555" s="156"/>
      <c r="AT555" s="152" t="s">
        <v>196</v>
      </c>
      <c r="AU555" s="152" t="s">
        <v>190</v>
      </c>
      <c r="AV555" s="13" t="s">
        <v>190</v>
      </c>
      <c r="AW555" s="13" t="s">
        <v>27</v>
      </c>
      <c r="AX555" s="13" t="s">
        <v>72</v>
      </c>
      <c r="AY555" s="152" t="s">
        <v>182</v>
      </c>
    </row>
    <row r="556" spans="2:51" s="12" customFormat="1">
      <c r="B556" s="146"/>
      <c r="D556" s="141" t="s">
        <v>196</v>
      </c>
      <c r="E556" s="147" t="s">
        <v>1</v>
      </c>
      <c r="F556" s="148" t="s">
        <v>678</v>
      </c>
      <c r="H556" s="147" t="s">
        <v>1</v>
      </c>
      <c r="L556" s="146"/>
      <c r="M556" s="149"/>
      <c r="T556" s="150"/>
      <c r="AT556" s="147" t="s">
        <v>196</v>
      </c>
      <c r="AU556" s="147" t="s">
        <v>190</v>
      </c>
      <c r="AV556" s="12" t="s">
        <v>80</v>
      </c>
      <c r="AW556" s="12" t="s">
        <v>27</v>
      </c>
      <c r="AX556" s="12" t="s">
        <v>72</v>
      </c>
      <c r="AY556" s="147" t="s">
        <v>182</v>
      </c>
    </row>
    <row r="557" spans="2:51" s="13" customFormat="1">
      <c r="B557" s="151"/>
      <c r="D557" s="141" t="s">
        <v>196</v>
      </c>
      <c r="E557" s="152" t="s">
        <v>1</v>
      </c>
      <c r="F557" s="153" t="s">
        <v>679</v>
      </c>
      <c r="H557" s="154">
        <v>-2.0249999999999999</v>
      </c>
      <c r="L557" s="151"/>
      <c r="M557" s="155"/>
      <c r="T557" s="156"/>
      <c r="AT557" s="152" t="s">
        <v>196</v>
      </c>
      <c r="AU557" s="152" t="s">
        <v>190</v>
      </c>
      <c r="AV557" s="13" t="s">
        <v>190</v>
      </c>
      <c r="AW557" s="13" t="s">
        <v>27</v>
      </c>
      <c r="AX557" s="13" t="s">
        <v>72</v>
      </c>
      <c r="AY557" s="152" t="s">
        <v>182</v>
      </c>
    </row>
    <row r="558" spans="2:51" s="12" customFormat="1">
      <c r="B558" s="146"/>
      <c r="D558" s="141" t="s">
        <v>196</v>
      </c>
      <c r="E558" s="147" t="s">
        <v>1</v>
      </c>
      <c r="F558" s="148" t="s">
        <v>557</v>
      </c>
      <c r="H558" s="147" t="s">
        <v>1</v>
      </c>
      <c r="L558" s="146"/>
      <c r="M558" s="149"/>
      <c r="T558" s="150"/>
      <c r="AT558" s="147" t="s">
        <v>196</v>
      </c>
      <c r="AU558" s="147" t="s">
        <v>190</v>
      </c>
      <c r="AV558" s="12" t="s">
        <v>80</v>
      </c>
      <c r="AW558" s="12" t="s">
        <v>27</v>
      </c>
      <c r="AX558" s="12" t="s">
        <v>72</v>
      </c>
      <c r="AY558" s="147" t="s">
        <v>182</v>
      </c>
    </row>
    <row r="559" spans="2:51" s="13" customFormat="1">
      <c r="B559" s="151"/>
      <c r="D559" s="141" t="s">
        <v>196</v>
      </c>
      <c r="E559" s="152" t="s">
        <v>1</v>
      </c>
      <c r="F559" s="153" t="s">
        <v>680</v>
      </c>
      <c r="H559" s="154">
        <v>-0.313</v>
      </c>
      <c r="L559" s="151"/>
      <c r="M559" s="155"/>
      <c r="T559" s="156"/>
      <c r="AT559" s="152" t="s">
        <v>196</v>
      </c>
      <c r="AU559" s="152" t="s">
        <v>190</v>
      </c>
      <c r="AV559" s="13" t="s">
        <v>190</v>
      </c>
      <c r="AW559" s="13" t="s">
        <v>27</v>
      </c>
      <c r="AX559" s="13" t="s">
        <v>72</v>
      </c>
      <c r="AY559" s="152" t="s">
        <v>182</v>
      </c>
    </row>
    <row r="560" spans="2:51" s="15" customFormat="1">
      <c r="B560" s="172"/>
      <c r="D560" s="141" t="s">
        <v>196</v>
      </c>
      <c r="E560" s="173" t="s">
        <v>1</v>
      </c>
      <c r="F560" s="174" t="s">
        <v>379</v>
      </c>
      <c r="H560" s="175">
        <v>18.308000000000003</v>
      </c>
      <c r="L560" s="172"/>
      <c r="M560" s="176"/>
      <c r="T560" s="177"/>
      <c r="AT560" s="173" t="s">
        <v>196</v>
      </c>
      <c r="AU560" s="173" t="s">
        <v>190</v>
      </c>
      <c r="AV560" s="15" t="s">
        <v>106</v>
      </c>
      <c r="AW560" s="15" t="s">
        <v>27</v>
      </c>
      <c r="AX560" s="15" t="s">
        <v>72</v>
      </c>
      <c r="AY560" s="173" t="s">
        <v>182</v>
      </c>
    </row>
    <row r="561" spans="2:65" s="12" customFormat="1">
      <c r="B561" s="146"/>
      <c r="D561" s="141" t="s">
        <v>196</v>
      </c>
      <c r="E561" s="147" t="s">
        <v>1</v>
      </c>
      <c r="F561" s="148" t="s">
        <v>575</v>
      </c>
      <c r="H561" s="147" t="s">
        <v>1</v>
      </c>
      <c r="L561" s="146"/>
      <c r="M561" s="149"/>
      <c r="T561" s="150"/>
      <c r="AT561" s="147" t="s">
        <v>196</v>
      </c>
      <c r="AU561" s="147" t="s">
        <v>190</v>
      </c>
      <c r="AV561" s="12" t="s">
        <v>80</v>
      </c>
      <c r="AW561" s="12" t="s">
        <v>27</v>
      </c>
      <c r="AX561" s="12" t="s">
        <v>72</v>
      </c>
      <c r="AY561" s="147" t="s">
        <v>182</v>
      </c>
    </row>
    <row r="562" spans="2:65" s="13" customFormat="1">
      <c r="B562" s="151"/>
      <c r="D562" s="141" t="s">
        <v>196</v>
      </c>
      <c r="E562" s="152" t="s">
        <v>1</v>
      </c>
      <c r="F562" s="153" t="s">
        <v>564</v>
      </c>
      <c r="H562" s="154">
        <v>1.2</v>
      </c>
      <c r="L562" s="151"/>
      <c r="M562" s="155"/>
      <c r="T562" s="156"/>
      <c r="AT562" s="152" t="s">
        <v>196</v>
      </c>
      <c r="AU562" s="152" t="s">
        <v>190</v>
      </c>
      <c r="AV562" s="13" t="s">
        <v>190</v>
      </c>
      <c r="AW562" s="13" t="s">
        <v>27</v>
      </c>
      <c r="AX562" s="13" t="s">
        <v>72</v>
      </c>
      <c r="AY562" s="152" t="s">
        <v>182</v>
      </c>
    </row>
    <row r="563" spans="2:65" s="13" customFormat="1">
      <c r="B563" s="151"/>
      <c r="D563" s="141" t="s">
        <v>196</v>
      </c>
      <c r="E563" s="152" t="s">
        <v>1</v>
      </c>
      <c r="F563" s="153" t="s">
        <v>681</v>
      </c>
      <c r="H563" s="154">
        <v>5.4</v>
      </c>
      <c r="L563" s="151"/>
      <c r="M563" s="155"/>
      <c r="T563" s="156"/>
      <c r="AT563" s="152" t="s">
        <v>196</v>
      </c>
      <c r="AU563" s="152" t="s">
        <v>190</v>
      </c>
      <c r="AV563" s="13" t="s">
        <v>190</v>
      </c>
      <c r="AW563" s="13" t="s">
        <v>27</v>
      </c>
      <c r="AX563" s="13" t="s">
        <v>72</v>
      </c>
      <c r="AY563" s="152" t="s">
        <v>182</v>
      </c>
    </row>
    <row r="564" spans="2:65" s="13" customFormat="1">
      <c r="B564" s="151"/>
      <c r="D564" s="141" t="s">
        <v>196</v>
      </c>
      <c r="E564" s="152" t="s">
        <v>1</v>
      </c>
      <c r="F564" s="153" t="s">
        <v>682</v>
      </c>
      <c r="H564" s="154">
        <v>0.45</v>
      </c>
      <c r="L564" s="151"/>
      <c r="M564" s="155"/>
      <c r="T564" s="156"/>
      <c r="AT564" s="152" t="s">
        <v>196</v>
      </c>
      <c r="AU564" s="152" t="s">
        <v>190</v>
      </c>
      <c r="AV564" s="13" t="s">
        <v>190</v>
      </c>
      <c r="AW564" s="13" t="s">
        <v>27</v>
      </c>
      <c r="AX564" s="13" t="s">
        <v>72</v>
      </c>
      <c r="AY564" s="152" t="s">
        <v>182</v>
      </c>
    </row>
    <row r="565" spans="2:65" s="13" customFormat="1">
      <c r="B565" s="151"/>
      <c r="D565" s="141" t="s">
        <v>196</v>
      </c>
      <c r="E565" s="152" t="s">
        <v>1</v>
      </c>
      <c r="F565" s="153" t="s">
        <v>683</v>
      </c>
      <c r="H565" s="154">
        <v>1.95</v>
      </c>
      <c r="L565" s="151"/>
      <c r="M565" s="155"/>
      <c r="T565" s="156"/>
      <c r="AT565" s="152" t="s">
        <v>196</v>
      </c>
      <c r="AU565" s="152" t="s">
        <v>190</v>
      </c>
      <c r="AV565" s="13" t="s">
        <v>190</v>
      </c>
      <c r="AW565" s="13" t="s">
        <v>27</v>
      </c>
      <c r="AX565" s="13" t="s">
        <v>72</v>
      </c>
      <c r="AY565" s="152" t="s">
        <v>182</v>
      </c>
    </row>
    <row r="566" spans="2:65" s="13" customFormat="1">
      <c r="B566" s="151"/>
      <c r="D566" s="141" t="s">
        <v>196</v>
      </c>
      <c r="E566" s="152" t="s">
        <v>1</v>
      </c>
      <c r="F566" s="153" t="s">
        <v>684</v>
      </c>
      <c r="H566" s="154">
        <v>2.2200000000000002</v>
      </c>
      <c r="L566" s="151"/>
      <c r="M566" s="155"/>
      <c r="T566" s="156"/>
      <c r="AT566" s="152" t="s">
        <v>196</v>
      </c>
      <c r="AU566" s="152" t="s">
        <v>190</v>
      </c>
      <c r="AV566" s="13" t="s">
        <v>190</v>
      </c>
      <c r="AW566" s="13" t="s">
        <v>27</v>
      </c>
      <c r="AX566" s="13" t="s">
        <v>72</v>
      </c>
      <c r="AY566" s="152" t="s">
        <v>182</v>
      </c>
    </row>
    <row r="567" spans="2:65" s="15" customFormat="1">
      <c r="B567" s="172"/>
      <c r="D567" s="141" t="s">
        <v>196</v>
      </c>
      <c r="E567" s="173" t="s">
        <v>1</v>
      </c>
      <c r="F567" s="174" t="s">
        <v>379</v>
      </c>
      <c r="H567" s="175">
        <v>11.22</v>
      </c>
      <c r="L567" s="172"/>
      <c r="M567" s="176"/>
      <c r="T567" s="177"/>
      <c r="AT567" s="173" t="s">
        <v>196</v>
      </c>
      <c r="AU567" s="173" t="s">
        <v>190</v>
      </c>
      <c r="AV567" s="15" t="s">
        <v>106</v>
      </c>
      <c r="AW567" s="15" t="s">
        <v>27</v>
      </c>
      <c r="AX567" s="15" t="s">
        <v>72</v>
      </c>
      <c r="AY567" s="173" t="s">
        <v>182</v>
      </c>
    </row>
    <row r="568" spans="2:65" s="14" customFormat="1">
      <c r="B568" s="157"/>
      <c r="D568" s="141" t="s">
        <v>196</v>
      </c>
      <c r="E568" s="158" t="s">
        <v>1</v>
      </c>
      <c r="F568" s="159" t="s">
        <v>201</v>
      </c>
      <c r="H568" s="160">
        <v>38.978000000000002</v>
      </c>
      <c r="L568" s="157"/>
      <c r="M568" s="161"/>
      <c r="T568" s="162"/>
      <c r="AT568" s="158" t="s">
        <v>196</v>
      </c>
      <c r="AU568" s="158" t="s">
        <v>190</v>
      </c>
      <c r="AV568" s="14" t="s">
        <v>189</v>
      </c>
      <c r="AW568" s="14" t="s">
        <v>27</v>
      </c>
      <c r="AX568" s="14" t="s">
        <v>80</v>
      </c>
      <c r="AY568" s="158" t="s">
        <v>182</v>
      </c>
    </row>
    <row r="569" spans="2:65" s="1" customFormat="1" ht="24.2" customHeight="1">
      <c r="B569" s="29"/>
      <c r="C569" s="129" t="s">
        <v>685</v>
      </c>
      <c r="D569" s="129" t="s">
        <v>184</v>
      </c>
      <c r="E569" s="130" t="s">
        <v>686</v>
      </c>
      <c r="F569" s="131" t="s">
        <v>687</v>
      </c>
      <c r="G569" s="132" t="s">
        <v>187</v>
      </c>
      <c r="H569" s="133">
        <v>155.27699999999999</v>
      </c>
      <c r="I569" s="134">
        <v>1050</v>
      </c>
      <c r="J569" s="134">
        <f>ROUND(I569*H569,2)</f>
        <v>163040.85</v>
      </c>
      <c r="K569" s="131" t="s">
        <v>188</v>
      </c>
      <c r="L569" s="29"/>
      <c r="M569" s="135" t="s">
        <v>1</v>
      </c>
      <c r="N569" s="136" t="s">
        <v>38</v>
      </c>
      <c r="O569" s="137">
        <v>0.54600000000000004</v>
      </c>
      <c r="P569" s="137">
        <f>O569*H569</f>
        <v>84.781242000000006</v>
      </c>
      <c r="Q569" s="137">
        <v>7.9210000000000003E-2</v>
      </c>
      <c r="R569" s="137">
        <f>Q569*H569</f>
        <v>12.29949117</v>
      </c>
      <c r="S569" s="137">
        <v>0</v>
      </c>
      <c r="T569" s="138">
        <f>S569*H569</f>
        <v>0</v>
      </c>
      <c r="AR569" s="139" t="s">
        <v>189</v>
      </c>
      <c r="AT569" s="139" t="s">
        <v>184</v>
      </c>
      <c r="AU569" s="139" t="s">
        <v>190</v>
      </c>
      <c r="AY569" s="17" t="s">
        <v>182</v>
      </c>
      <c r="BE569" s="140">
        <f>IF(N569="základní",J569,0)</f>
        <v>0</v>
      </c>
      <c r="BF569" s="140">
        <f>IF(N569="snížená",J569,0)</f>
        <v>163040.85</v>
      </c>
      <c r="BG569" s="140">
        <f>IF(N569="zákl. přenesená",J569,0)</f>
        <v>0</v>
      </c>
      <c r="BH569" s="140">
        <f>IF(N569="sníž. přenesená",J569,0)</f>
        <v>0</v>
      </c>
      <c r="BI569" s="140">
        <f>IF(N569="nulová",J569,0)</f>
        <v>0</v>
      </c>
      <c r="BJ569" s="17" t="s">
        <v>190</v>
      </c>
      <c r="BK569" s="140">
        <f>ROUND(I569*H569,2)</f>
        <v>163040.85</v>
      </c>
      <c r="BL569" s="17" t="s">
        <v>189</v>
      </c>
      <c r="BM569" s="139" t="s">
        <v>688</v>
      </c>
    </row>
    <row r="570" spans="2:65" s="1" customFormat="1" ht="19.5">
      <c r="B570" s="29"/>
      <c r="D570" s="141" t="s">
        <v>192</v>
      </c>
      <c r="F570" s="142" t="s">
        <v>689</v>
      </c>
      <c r="L570" s="29"/>
      <c r="M570" s="143"/>
      <c r="T570" s="53"/>
      <c r="AT570" s="17" t="s">
        <v>192</v>
      </c>
      <c r="AU570" s="17" t="s">
        <v>190</v>
      </c>
    </row>
    <row r="571" spans="2:65" s="1" customFormat="1">
      <c r="B571" s="29"/>
      <c r="D571" s="144" t="s">
        <v>194</v>
      </c>
      <c r="F571" s="145" t="s">
        <v>690</v>
      </c>
      <c r="L571" s="29"/>
      <c r="M571" s="143"/>
      <c r="T571" s="53"/>
      <c r="AT571" s="17" t="s">
        <v>194</v>
      </c>
      <c r="AU571" s="17" t="s">
        <v>190</v>
      </c>
    </row>
    <row r="572" spans="2:65" s="12" customFormat="1">
      <c r="B572" s="146"/>
      <c r="D572" s="141" t="s">
        <v>196</v>
      </c>
      <c r="E572" s="147" t="s">
        <v>1</v>
      </c>
      <c r="F572" s="148" t="s">
        <v>548</v>
      </c>
      <c r="H572" s="147" t="s">
        <v>1</v>
      </c>
      <c r="L572" s="146"/>
      <c r="M572" s="149"/>
      <c r="T572" s="150"/>
      <c r="AT572" s="147" t="s">
        <v>196</v>
      </c>
      <c r="AU572" s="147" t="s">
        <v>190</v>
      </c>
      <c r="AV572" s="12" t="s">
        <v>80</v>
      </c>
      <c r="AW572" s="12" t="s">
        <v>27</v>
      </c>
      <c r="AX572" s="12" t="s">
        <v>72</v>
      </c>
      <c r="AY572" s="147" t="s">
        <v>182</v>
      </c>
    </row>
    <row r="573" spans="2:65" s="13" customFormat="1">
      <c r="B573" s="151"/>
      <c r="D573" s="141" t="s">
        <v>196</v>
      </c>
      <c r="E573" s="152" t="s">
        <v>1</v>
      </c>
      <c r="F573" s="153" t="s">
        <v>691</v>
      </c>
      <c r="H573" s="154">
        <v>5.5579999999999998</v>
      </c>
      <c r="L573" s="151"/>
      <c r="M573" s="155"/>
      <c r="T573" s="156"/>
      <c r="AT573" s="152" t="s">
        <v>196</v>
      </c>
      <c r="AU573" s="152" t="s">
        <v>190</v>
      </c>
      <c r="AV573" s="13" t="s">
        <v>190</v>
      </c>
      <c r="AW573" s="13" t="s">
        <v>27</v>
      </c>
      <c r="AX573" s="13" t="s">
        <v>72</v>
      </c>
      <c r="AY573" s="152" t="s">
        <v>182</v>
      </c>
    </row>
    <row r="574" spans="2:65" s="13" customFormat="1">
      <c r="B574" s="151"/>
      <c r="D574" s="141" t="s">
        <v>196</v>
      </c>
      <c r="E574" s="152" t="s">
        <v>1</v>
      </c>
      <c r="F574" s="153" t="s">
        <v>692</v>
      </c>
      <c r="H574" s="154">
        <v>1.65</v>
      </c>
      <c r="L574" s="151"/>
      <c r="M574" s="155"/>
      <c r="T574" s="156"/>
      <c r="AT574" s="152" t="s">
        <v>196</v>
      </c>
      <c r="AU574" s="152" t="s">
        <v>190</v>
      </c>
      <c r="AV574" s="13" t="s">
        <v>190</v>
      </c>
      <c r="AW574" s="13" t="s">
        <v>27</v>
      </c>
      <c r="AX574" s="13" t="s">
        <v>72</v>
      </c>
      <c r="AY574" s="152" t="s">
        <v>182</v>
      </c>
    </row>
    <row r="575" spans="2:65" s="15" customFormat="1">
      <c r="B575" s="172"/>
      <c r="D575" s="141" t="s">
        <v>196</v>
      </c>
      <c r="E575" s="173" t="s">
        <v>1</v>
      </c>
      <c r="F575" s="174" t="s">
        <v>379</v>
      </c>
      <c r="H575" s="175">
        <v>7.2080000000000002</v>
      </c>
      <c r="L575" s="172"/>
      <c r="M575" s="176"/>
      <c r="T575" s="177"/>
      <c r="AT575" s="173" t="s">
        <v>196</v>
      </c>
      <c r="AU575" s="173" t="s">
        <v>190</v>
      </c>
      <c r="AV575" s="15" t="s">
        <v>106</v>
      </c>
      <c r="AW575" s="15" t="s">
        <v>27</v>
      </c>
      <c r="AX575" s="15" t="s">
        <v>72</v>
      </c>
      <c r="AY575" s="173" t="s">
        <v>182</v>
      </c>
    </row>
    <row r="576" spans="2:65" s="12" customFormat="1">
      <c r="B576" s="146"/>
      <c r="D576" s="141" t="s">
        <v>196</v>
      </c>
      <c r="E576" s="147" t="s">
        <v>1</v>
      </c>
      <c r="F576" s="148" t="s">
        <v>559</v>
      </c>
      <c r="H576" s="147" t="s">
        <v>1</v>
      </c>
      <c r="L576" s="146"/>
      <c r="M576" s="149"/>
      <c r="T576" s="150"/>
      <c r="AT576" s="147" t="s">
        <v>196</v>
      </c>
      <c r="AU576" s="147" t="s">
        <v>190</v>
      </c>
      <c r="AV576" s="12" t="s">
        <v>80</v>
      </c>
      <c r="AW576" s="12" t="s">
        <v>27</v>
      </c>
      <c r="AX576" s="12" t="s">
        <v>72</v>
      </c>
      <c r="AY576" s="147" t="s">
        <v>182</v>
      </c>
    </row>
    <row r="577" spans="2:51" s="13" customFormat="1">
      <c r="B577" s="151"/>
      <c r="D577" s="141" t="s">
        <v>196</v>
      </c>
      <c r="E577" s="152" t="s">
        <v>1</v>
      </c>
      <c r="F577" s="153" t="s">
        <v>693</v>
      </c>
      <c r="H577" s="154">
        <v>6.93</v>
      </c>
      <c r="L577" s="151"/>
      <c r="M577" s="155"/>
      <c r="T577" s="156"/>
      <c r="AT577" s="152" t="s">
        <v>196</v>
      </c>
      <c r="AU577" s="152" t="s">
        <v>190</v>
      </c>
      <c r="AV577" s="13" t="s">
        <v>190</v>
      </c>
      <c r="AW577" s="13" t="s">
        <v>27</v>
      </c>
      <c r="AX577" s="13" t="s">
        <v>72</v>
      </c>
      <c r="AY577" s="152" t="s">
        <v>182</v>
      </c>
    </row>
    <row r="578" spans="2:51" s="13" customFormat="1">
      <c r="B578" s="151"/>
      <c r="D578" s="141" t="s">
        <v>196</v>
      </c>
      <c r="E578" s="152" t="s">
        <v>1</v>
      </c>
      <c r="F578" s="153" t="s">
        <v>577</v>
      </c>
      <c r="H578" s="154">
        <v>6</v>
      </c>
      <c r="L578" s="151"/>
      <c r="M578" s="155"/>
      <c r="T578" s="156"/>
      <c r="AT578" s="152" t="s">
        <v>196</v>
      </c>
      <c r="AU578" s="152" t="s">
        <v>190</v>
      </c>
      <c r="AV578" s="13" t="s">
        <v>190</v>
      </c>
      <c r="AW578" s="13" t="s">
        <v>27</v>
      </c>
      <c r="AX578" s="13" t="s">
        <v>72</v>
      </c>
      <c r="AY578" s="152" t="s">
        <v>182</v>
      </c>
    </row>
    <row r="579" spans="2:51" s="13" customFormat="1">
      <c r="B579" s="151"/>
      <c r="D579" s="141" t="s">
        <v>196</v>
      </c>
      <c r="E579" s="152" t="s">
        <v>1</v>
      </c>
      <c r="F579" s="153" t="s">
        <v>694</v>
      </c>
      <c r="H579" s="154">
        <v>4.05</v>
      </c>
      <c r="L579" s="151"/>
      <c r="M579" s="155"/>
      <c r="T579" s="156"/>
      <c r="AT579" s="152" t="s">
        <v>196</v>
      </c>
      <c r="AU579" s="152" t="s">
        <v>190</v>
      </c>
      <c r="AV579" s="13" t="s">
        <v>190</v>
      </c>
      <c r="AW579" s="13" t="s">
        <v>27</v>
      </c>
      <c r="AX579" s="13" t="s">
        <v>72</v>
      </c>
      <c r="AY579" s="152" t="s">
        <v>182</v>
      </c>
    </row>
    <row r="580" spans="2:51" s="13" customFormat="1">
      <c r="B580" s="151"/>
      <c r="D580" s="141" t="s">
        <v>196</v>
      </c>
      <c r="E580" s="152" t="s">
        <v>1</v>
      </c>
      <c r="F580" s="153" t="s">
        <v>695</v>
      </c>
      <c r="H580" s="154">
        <v>4.5</v>
      </c>
      <c r="L580" s="151"/>
      <c r="M580" s="155"/>
      <c r="T580" s="156"/>
      <c r="AT580" s="152" t="s">
        <v>196</v>
      </c>
      <c r="AU580" s="152" t="s">
        <v>190</v>
      </c>
      <c r="AV580" s="13" t="s">
        <v>190</v>
      </c>
      <c r="AW580" s="13" t="s">
        <v>27</v>
      </c>
      <c r="AX580" s="13" t="s">
        <v>72</v>
      </c>
      <c r="AY580" s="152" t="s">
        <v>182</v>
      </c>
    </row>
    <row r="581" spans="2:51" s="13" customFormat="1">
      <c r="B581" s="151"/>
      <c r="D581" s="141" t="s">
        <v>196</v>
      </c>
      <c r="E581" s="152" t="s">
        <v>1</v>
      </c>
      <c r="F581" s="153" t="s">
        <v>696</v>
      </c>
      <c r="H581" s="154">
        <v>3.45</v>
      </c>
      <c r="L581" s="151"/>
      <c r="M581" s="155"/>
      <c r="T581" s="156"/>
      <c r="AT581" s="152" t="s">
        <v>196</v>
      </c>
      <c r="AU581" s="152" t="s">
        <v>190</v>
      </c>
      <c r="AV581" s="13" t="s">
        <v>190</v>
      </c>
      <c r="AW581" s="13" t="s">
        <v>27</v>
      </c>
      <c r="AX581" s="13" t="s">
        <v>72</v>
      </c>
      <c r="AY581" s="152" t="s">
        <v>182</v>
      </c>
    </row>
    <row r="582" spans="2:51" s="13" customFormat="1">
      <c r="B582" s="151"/>
      <c r="D582" s="141" t="s">
        <v>196</v>
      </c>
      <c r="E582" s="152" t="s">
        <v>1</v>
      </c>
      <c r="F582" s="153" t="s">
        <v>697</v>
      </c>
      <c r="H582" s="154">
        <v>6.9</v>
      </c>
      <c r="L582" s="151"/>
      <c r="M582" s="155"/>
      <c r="T582" s="156"/>
      <c r="AT582" s="152" t="s">
        <v>196</v>
      </c>
      <c r="AU582" s="152" t="s">
        <v>190</v>
      </c>
      <c r="AV582" s="13" t="s">
        <v>190</v>
      </c>
      <c r="AW582" s="13" t="s">
        <v>27</v>
      </c>
      <c r="AX582" s="13" t="s">
        <v>72</v>
      </c>
      <c r="AY582" s="152" t="s">
        <v>182</v>
      </c>
    </row>
    <row r="583" spans="2:51" s="13" customFormat="1">
      <c r="B583" s="151"/>
      <c r="D583" s="141" t="s">
        <v>196</v>
      </c>
      <c r="E583" s="152" t="s">
        <v>1</v>
      </c>
      <c r="F583" s="153" t="s">
        <v>698</v>
      </c>
      <c r="H583" s="154">
        <v>14.25</v>
      </c>
      <c r="L583" s="151"/>
      <c r="M583" s="155"/>
      <c r="T583" s="156"/>
      <c r="AT583" s="152" t="s">
        <v>196</v>
      </c>
      <c r="AU583" s="152" t="s">
        <v>190</v>
      </c>
      <c r="AV583" s="13" t="s">
        <v>190</v>
      </c>
      <c r="AW583" s="13" t="s">
        <v>27</v>
      </c>
      <c r="AX583" s="13" t="s">
        <v>72</v>
      </c>
      <c r="AY583" s="152" t="s">
        <v>182</v>
      </c>
    </row>
    <row r="584" spans="2:51" s="12" customFormat="1">
      <c r="B584" s="146"/>
      <c r="D584" s="141" t="s">
        <v>196</v>
      </c>
      <c r="E584" s="147" t="s">
        <v>1</v>
      </c>
      <c r="F584" s="148" t="s">
        <v>554</v>
      </c>
      <c r="H584" s="147" t="s">
        <v>1</v>
      </c>
      <c r="L584" s="146"/>
      <c r="M584" s="149"/>
      <c r="T584" s="150"/>
      <c r="AT584" s="147" t="s">
        <v>196</v>
      </c>
      <c r="AU584" s="147" t="s">
        <v>190</v>
      </c>
      <c r="AV584" s="12" t="s">
        <v>80</v>
      </c>
      <c r="AW584" s="12" t="s">
        <v>27</v>
      </c>
      <c r="AX584" s="12" t="s">
        <v>72</v>
      </c>
      <c r="AY584" s="147" t="s">
        <v>182</v>
      </c>
    </row>
    <row r="585" spans="2:51" s="13" customFormat="1">
      <c r="B585" s="151"/>
      <c r="D585" s="141" t="s">
        <v>196</v>
      </c>
      <c r="E585" s="152" t="s">
        <v>1</v>
      </c>
      <c r="F585" s="153" t="s">
        <v>699</v>
      </c>
      <c r="H585" s="154">
        <v>-1.8480000000000001</v>
      </c>
      <c r="L585" s="151"/>
      <c r="M585" s="155"/>
      <c r="T585" s="156"/>
      <c r="AT585" s="152" t="s">
        <v>196</v>
      </c>
      <c r="AU585" s="152" t="s">
        <v>190</v>
      </c>
      <c r="AV585" s="13" t="s">
        <v>190</v>
      </c>
      <c r="AW585" s="13" t="s">
        <v>27</v>
      </c>
      <c r="AX585" s="13" t="s">
        <v>72</v>
      </c>
      <c r="AY585" s="152" t="s">
        <v>182</v>
      </c>
    </row>
    <row r="586" spans="2:51" s="13" customFormat="1">
      <c r="B586" s="151"/>
      <c r="D586" s="141" t="s">
        <v>196</v>
      </c>
      <c r="E586" s="152" t="s">
        <v>1</v>
      </c>
      <c r="F586" s="153" t="s">
        <v>700</v>
      </c>
      <c r="H586" s="154">
        <v>-4.05</v>
      </c>
      <c r="L586" s="151"/>
      <c r="M586" s="155"/>
      <c r="T586" s="156"/>
      <c r="AT586" s="152" t="s">
        <v>196</v>
      </c>
      <c r="AU586" s="152" t="s">
        <v>190</v>
      </c>
      <c r="AV586" s="13" t="s">
        <v>190</v>
      </c>
      <c r="AW586" s="13" t="s">
        <v>27</v>
      </c>
      <c r="AX586" s="13" t="s">
        <v>72</v>
      </c>
      <c r="AY586" s="152" t="s">
        <v>182</v>
      </c>
    </row>
    <row r="587" spans="2:51" s="12" customFormat="1">
      <c r="B587" s="146"/>
      <c r="D587" s="141" t="s">
        <v>196</v>
      </c>
      <c r="E587" s="147" t="s">
        <v>1</v>
      </c>
      <c r="F587" s="148" t="s">
        <v>701</v>
      </c>
      <c r="H587" s="147" t="s">
        <v>1</v>
      </c>
      <c r="L587" s="146"/>
      <c r="M587" s="149"/>
      <c r="T587" s="150"/>
      <c r="AT587" s="147" t="s">
        <v>196</v>
      </c>
      <c r="AU587" s="147" t="s">
        <v>190</v>
      </c>
      <c r="AV587" s="12" t="s">
        <v>80</v>
      </c>
      <c r="AW587" s="12" t="s">
        <v>27</v>
      </c>
      <c r="AX587" s="12" t="s">
        <v>72</v>
      </c>
      <c r="AY587" s="147" t="s">
        <v>182</v>
      </c>
    </row>
    <row r="588" spans="2:51" s="13" customFormat="1">
      <c r="B588" s="151"/>
      <c r="D588" s="141" t="s">
        <v>196</v>
      </c>
      <c r="E588" s="152" t="s">
        <v>1</v>
      </c>
      <c r="F588" s="153" t="s">
        <v>702</v>
      </c>
      <c r="H588" s="154">
        <v>-0.5</v>
      </c>
      <c r="L588" s="151"/>
      <c r="M588" s="155"/>
      <c r="T588" s="156"/>
      <c r="AT588" s="152" t="s">
        <v>196</v>
      </c>
      <c r="AU588" s="152" t="s">
        <v>190</v>
      </c>
      <c r="AV588" s="13" t="s">
        <v>190</v>
      </c>
      <c r="AW588" s="13" t="s">
        <v>27</v>
      </c>
      <c r="AX588" s="13" t="s">
        <v>72</v>
      </c>
      <c r="AY588" s="152" t="s">
        <v>182</v>
      </c>
    </row>
    <row r="589" spans="2:51" s="13" customFormat="1">
      <c r="B589" s="151"/>
      <c r="D589" s="141" t="s">
        <v>196</v>
      </c>
      <c r="E589" s="152" t="s">
        <v>1</v>
      </c>
      <c r="F589" s="153" t="s">
        <v>703</v>
      </c>
      <c r="H589" s="154">
        <v>-0.125</v>
      </c>
      <c r="L589" s="151"/>
      <c r="M589" s="155"/>
      <c r="T589" s="156"/>
      <c r="AT589" s="152" t="s">
        <v>196</v>
      </c>
      <c r="AU589" s="152" t="s">
        <v>190</v>
      </c>
      <c r="AV589" s="13" t="s">
        <v>190</v>
      </c>
      <c r="AW589" s="13" t="s">
        <v>27</v>
      </c>
      <c r="AX589" s="13" t="s">
        <v>72</v>
      </c>
      <c r="AY589" s="152" t="s">
        <v>182</v>
      </c>
    </row>
    <row r="590" spans="2:51" s="12" customFormat="1">
      <c r="B590" s="146"/>
      <c r="D590" s="141" t="s">
        <v>196</v>
      </c>
      <c r="E590" s="147" t="s">
        <v>1</v>
      </c>
      <c r="F590" s="148" t="s">
        <v>557</v>
      </c>
      <c r="H590" s="147" t="s">
        <v>1</v>
      </c>
      <c r="L590" s="146"/>
      <c r="M590" s="149"/>
      <c r="T590" s="150"/>
      <c r="AT590" s="147" t="s">
        <v>196</v>
      </c>
      <c r="AU590" s="147" t="s">
        <v>190</v>
      </c>
      <c r="AV590" s="12" t="s">
        <v>80</v>
      </c>
      <c r="AW590" s="12" t="s">
        <v>27</v>
      </c>
      <c r="AX590" s="12" t="s">
        <v>72</v>
      </c>
      <c r="AY590" s="147" t="s">
        <v>182</v>
      </c>
    </row>
    <row r="591" spans="2:51" s="13" customFormat="1">
      <c r="B591" s="151"/>
      <c r="D591" s="141" t="s">
        <v>196</v>
      </c>
      <c r="E591" s="152" t="s">
        <v>1</v>
      </c>
      <c r="F591" s="153" t="s">
        <v>704</v>
      </c>
      <c r="H591" s="154">
        <v>-1.5629999999999999</v>
      </c>
      <c r="L591" s="151"/>
      <c r="M591" s="155"/>
      <c r="T591" s="156"/>
      <c r="AT591" s="152" t="s">
        <v>196</v>
      </c>
      <c r="AU591" s="152" t="s">
        <v>190</v>
      </c>
      <c r="AV591" s="13" t="s">
        <v>190</v>
      </c>
      <c r="AW591" s="13" t="s">
        <v>27</v>
      </c>
      <c r="AX591" s="13" t="s">
        <v>72</v>
      </c>
      <c r="AY591" s="152" t="s">
        <v>182</v>
      </c>
    </row>
    <row r="592" spans="2:51" s="15" customFormat="1">
      <c r="B592" s="172"/>
      <c r="D592" s="141" t="s">
        <v>196</v>
      </c>
      <c r="E592" s="173" t="s">
        <v>1</v>
      </c>
      <c r="F592" s="174" t="s">
        <v>379</v>
      </c>
      <c r="H592" s="175">
        <v>37.994</v>
      </c>
      <c r="L592" s="172"/>
      <c r="M592" s="176"/>
      <c r="T592" s="177"/>
      <c r="AT592" s="173" t="s">
        <v>196</v>
      </c>
      <c r="AU592" s="173" t="s">
        <v>190</v>
      </c>
      <c r="AV592" s="15" t="s">
        <v>106</v>
      </c>
      <c r="AW592" s="15" t="s">
        <v>27</v>
      </c>
      <c r="AX592" s="15" t="s">
        <v>72</v>
      </c>
      <c r="AY592" s="173" t="s">
        <v>182</v>
      </c>
    </row>
    <row r="593" spans="2:51" s="12" customFormat="1">
      <c r="B593" s="146"/>
      <c r="D593" s="141" t="s">
        <v>196</v>
      </c>
      <c r="E593" s="147" t="s">
        <v>1</v>
      </c>
      <c r="F593" s="148" t="s">
        <v>575</v>
      </c>
      <c r="H593" s="147" t="s">
        <v>1</v>
      </c>
      <c r="L593" s="146"/>
      <c r="M593" s="149"/>
      <c r="T593" s="150"/>
      <c r="AT593" s="147" t="s">
        <v>196</v>
      </c>
      <c r="AU593" s="147" t="s">
        <v>190</v>
      </c>
      <c r="AV593" s="12" t="s">
        <v>80</v>
      </c>
      <c r="AW593" s="12" t="s">
        <v>27</v>
      </c>
      <c r="AX593" s="12" t="s">
        <v>72</v>
      </c>
      <c r="AY593" s="147" t="s">
        <v>182</v>
      </c>
    </row>
    <row r="594" spans="2:51" s="13" customFormat="1">
      <c r="B594" s="151"/>
      <c r="D594" s="141" t="s">
        <v>196</v>
      </c>
      <c r="E594" s="152" t="s">
        <v>1</v>
      </c>
      <c r="F594" s="153" t="s">
        <v>705</v>
      </c>
      <c r="H594" s="154">
        <v>28.5</v>
      </c>
      <c r="L594" s="151"/>
      <c r="M594" s="155"/>
      <c r="T594" s="156"/>
      <c r="AT594" s="152" t="s">
        <v>196</v>
      </c>
      <c r="AU594" s="152" t="s">
        <v>190</v>
      </c>
      <c r="AV594" s="13" t="s">
        <v>190</v>
      </c>
      <c r="AW594" s="13" t="s">
        <v>27</v>
      </c>
      <c r="AX594" s="13" t="s">
        <v>72</v>
      </c>
      <c r="AY594" s="152" t="s">
        <v>182</v>
      </c>
    </row>
    <row r="595" spans="2:51" s="13" customFormat="1">
      <c r="B595" s="151"/>
      <c r="D595" s="141" t="s">
        <v>196</v>
      </c>
      <c r="E595" s="152" t="s">
        <v>1</v>
      </c>
      <c r="F595" s="153" t="s">
        <v>706</v>
      </c>
      <c r="H595" s="154">
        <v>14.895</v>
      </c>
      <c r="L595" s="151"/>
      <c r="M595" s="155"/>
      <c r="T595" s="156"/>
      <c r="AT595" s="152" t="s">
        <v>196</v>
      </c>
      <c r="AU595" s="152" t="s">
        <v>190</v>
      </c>
      <c r="AV595" s="13" t="s">
        <v>190</v>
      </c>
      <c r="AW595" s="13" t="s">
        <v>27</v>
      </c>
      <c r="AX595" s="13" t="s">
        <v>72</v>
      </c>
      <c r="AY595" s="152" t="s">
        <v>182</v>
      </c>
    </row>
    <row r="596" spans="2:51" s="13" customFormat="1">
      <c r="B596" s="151"/>
      <c r="D596" s="141" t="s">
        <v>196</v>
      </c>
      <c r="E596" s="152" t="s">
        <v>1</v>
      </c>
      <c r="F596" s="153" t="s">
        <v>707</v>
      </c>
      <c r="H596" s="154">
        <v>5.55</v>
      </c>
      <c r="L596" s="151"/>
      <c r="M596" s="155"/>
      <c r="T596" s="156"/>
      <c r="AT596" s="152" t="s">
        <v>196</v>
      </c>
      <c r="AU596" s="152" t="s">
        <v>190</v>
      </c>
      <c r="AV596" s="13" t="s">
        <v>190</v>
      </c>
      <c r="AW596" s="13" t="s">
        <v>27</v>
      </c>
      <c r="AX596" s="13" t="s">
        <v>72</v>
      </c>
      <c r="AY596" s="152" t="s">
        <v>182</v>
      </c>
    </row>
    <row r="597" spans="2:51" s="13" customFormat="1">
      <c r="B597" s="151"/>
      <c r="D597" s="141" t="s">
        <v>196</v>
      </c>
      <c r="E597" s="152" t="s">
        <v>1</v>
      </c>
      <c r="F597" s="153" t="s">
        <v>695</v>
      </c>
      <c r="H597" s="154">
        <v>4.5</v>
      </c>
      <c r="L597" s="151"/>
      <c r="M597" s="155"/>
      <c r="T597" s="156"/>
      <c r="AT597" s="152" t="s">
        <v>196</v>
      </c>
      <c r="AU597" s="152" t="s">
        <v>190</v>
      </c>
      <c r="AV597" s="13" t="s">
        <v>190</v>
      </c>
      <c r="AW597" s="13" t="s">
        <v>27</v>
      </c>
      <c r="AX597" s="13" t="s">
        <v>72</v>
      </c>
      <c r="AY597" s="152" t="s">
        <v>182</v>
      </c>
    </row>
    <row r="598" spans="2:51" s="13" customFormat="1">
      <c r="B598" s="151"/>
      <c r="D598" s="141" t="s">
        <v>196</v>
      </c>
      <c r="E598" s="152" t="s">
        <v>1</v>
      </c>
      <c r="F598" s="153" t="s">
        <v>708</v>
      </c>
      <c r="H598" s="154">
        <v>2.73</v>
      </c>
      <c r="L598" s="151"/>
      <c r="M598" s="155"/>
      <c r="T598" s="156"/>
      <c r="AT598" s="152" t="s">
        <v>196</v>
      </c>
      <c r="AU598" s="152" t="s">
        <v>190</v>
      </c>
      <c r="AV598" s="13" t="s">
        <v>190</v>
      </c>
      <c r="AW598" s="13" t="s">
        <v>27</v>
      </c>
      <c r="AX598" s="13" t="s">
        <v>72</v>
      </c>
      <c r="AY598" s="152" t="s">
        <v>182</v>
      </c>
    </row>
    <row r="599" spans="2:51" s="13" customFormat="1">
      <c r="B599" s="151"/>
      <c r="D599" s="141" t="s">
        <v>196</v>
      </c>
      <c r="E599" s="152" t="s">
        <v>1</v>
      </c>
      <c r="F599" s="153" t="s">
        <v>709</v>
      </c>
      <c r="H599" s="154">
        <v>12.9</v>
      </c>
      <c r="L599" s="151"/>
      <c r="M599" s="155"/>
      <c r="T599" s="156"/>
      <c r="AT599" s="152" t="s">
        <v>196</v>
      </c>
      <c r="AU599" s="152" t="s">
        <v>190</v>
      </c>
      <c r="AV599" s="13" t="s">
        <v>190</v>
      </c>
      <c r="AW599" s="13" t="s">
        <v>27</v>
      </c>
      <c r="AX599" s="13" t="s">
        <v>72</v>
      </c>
      <c r="AY599" s="152" t="s">
        <v>182</v>
      </c>
    </row>
    <row r="600" spans="2:51" s="13" customFormat="1">
      <c r="B600" s="151"/>
      <c r="D600" s="141" t="s">
        <v>196</v>
      </c>
      <c r="E600" s="152" t="s">
        <v>1</v>
      </c>
      <c r="F600" s="153" t="s">
        <v>710</v>
      </c>
      <c r="H600" s="154">
        <v>4.95</v>
      </c>
      <c r="L600" s="151"/>
      <c r="M600" s="155"/>
      <c r="T600" s="156"/>
      <c r="AT600" s="152" t="s">
        <v>196</v>
      </c>
      <c r="AU600" s="152" t="s">
        <v>190</v>
      </c>
      <c r="AV600" s="13" t="s">
        <v>190</v>
      </c>
      <c r="AW600" s="13" t="s">
        <v>27</v>
      </c>
      <c r="AX600" s="13" t="s">
        <v>72</v>
      </c>
      <c r="AY600" s="152" t="s">
        <v>182</v>
      </c>
    </row>
    <row r="601" spans="2:51" s="13" customFormat="1">
      <c r="B601" s="151"/>
      <c r="D601" s="141" t="s">
        <v>196</v>
      </c>
      <c r="E601" s="152" t="s">
        <v>1</v>
      </c>
      <c r="F601" s="153" t="s">
        <v>711</v>
      </c>
      <c r="H601" s="154">
        <v>6.6</v>
      </c>
      <c r="L601" s="151"/>
      <c r="M601" s="155"/>
      <c r="T601" s="156"/>
      <c r="AT601" s="152" t="s">
        <v>196</v>
      </c>
      <c r="AU601" s="152" t="s">
        <v>190</v>
      </c>
      <c r="AV601" s="13" t="s">
        <v>190</v>
      </c>
      <c r="AW601" s="13" t="s">
        <v>27</v>
      </c>
      <c r="AX601" s="13" t="s">
        <v>72</v>
      </c>
      <c r="AY601" s="152" t="s">
        <v>182</v>
      </c>
    </row>
    <row r="602" spans="2:51" s="13" customFormat="1">
      <c r="B602" s="151"/>
      <c r="D602" s="141" t="s">
        <v>196</v>
      </c>
      <c r="E602" s="152" t="s">
        <v>1</v>
      </c>
      <c r="F602" s="153" t="s">
        <v>712</v>
      </c>
      <c r="H602" s="154">
        <v>10.125</v>
      </c>
      <c r="L602" s="151"/>
      <c r="M602" s="155"/>
      <c r="T602" s="156"/>
      <c r="AT602" s="152" t="s">
        <v>196</v>
      </c>
      <c r="AU602" s="152" t="s">
        <v>190</v>
      </c>
      <c r="AV602" s="13" t="s">
        <v>190</v>
      </c>
      <c r="AW602" s="13" t="s">
        <v>27</v>
      </c>
      <c r="AX602" s="13" t="s">
        <v>72</v>
      </c>
      <c r="AY602" s="152" t="s">
        <v>182</v>
      </c>
    </row>
    <row r="603" spans="2:51" s="13" customFormat="1">
      <c r="B603" s="151"/>
      <c r="D603" s="141" t="s">
        <v>196</v>
      </c>
      <c r="E603" s="152" t="s">
        <v>1</v>
      </c>
      <c r="F603" s="153" t="s">
        <v>713</v>
      </c>
      <c r="H603" s="154">
        <v>22.2</v>
      </c>
      <c r="L603" s="151"/>
      <c r="M603" s="155"/>
      <c r="T603" s="156"/>
      <c r="AT603" s="152" t="s">
        <v>196</v>
      </c>
      <c r="AU603" s="152" t="s">
        <v>190</v>
      </c>
      <c r="AV603" s="13" t="s">
        <v>190</v>
      </c>
      <c r="AW603" s="13" t="s">
        <v>27</v>
      </c>
      <c r="AX603" s="13" t="s">
        <v>72</v>
      </c>
      <c r="AY603" s="152" t="s">
        <v>182</v>
      </c>
    </row>
    <row r="604" spans="2:51" s="12" customFormat="1">
      <c r="B604" s="146"/>
      <c r="D604" s="141" t="s">
        <v>196</v>
      </c>
      <c r="E604" s="147" t="s">
        <v>1</v>
      </c>
      <c r="F604" s="148" t="s">
        <v>572</v>
      </c>
      <c r="H604" s="147" t="s">
        <v>1</v>
      </c>
      <c r="L604" s="146"/>
      <c r="M604" s="149"/>
      <c r="T604" s="150"/>
      <c r="AT604" s="147" t="s">
        <v>196</v>
      </c>
      <c r="AU604" s="147" t="s">
        <v>190</v>
      </c>
      <c r="AV604" s="12" t="s">
        <v>80</v>
      </c>
      <c r="AW604" s="12" t="s">
        <v>27</v>
      </c>
      <c r="AX604" s="12" t="s">
        <v>72</v>
      </c>
      <c r="AY604" s="147" t="s">
        <v>182</v>
      </c>
    </row>
    <row r="605" spans="2:51" s="13" customFormat="1">
      <c r="B605" s="151"/>
      <c r="D605" s="141" t="s">
        <v>196</v>
      </c>
      <c r="E605" s="152" t="s">
        <v>1</v>
      </c>
      <c r="F605" s="153" t="s">
        <v>714</v>
      </c>
      <c r="H605" s="154">
        <v>-1</v>
      </c>
      <c r="L605" s="151"/>
      <c r="M605" s="155"/>
      <c r="T605" s="156"/>
      <c r="AT605" s="152" t="s">
        <v>196</v>
      </c>
      <c r="AU605" s="152" t="s">
        <v>190</v>
      </c>
      <c r="AV605" s="13" t="s">
        <v>190</v>
      </c>
      <c r="AW605" s="13" t="s">
        <v>27</v>
      </c>
      <c r="AX605" s="13" t="s">
        <v>72</v>
      </c>
      <c r="AY605" s="152" t="s">
        <v>182</v>
      </c>
    </row>
    <row r="606" spans="2:51" s="12" customFormat="1">
      <c r="B606" s="146"/>
      <c r="D606" s="141" t="s">
        <v>196</v>
      </c>
      <c r="E606" s="147" t="s">
        <v>1</v>
      </c>
      <c r="F606" s="148" t="s">
        <v>557</v>
      </c>
      <c r="H606" s="147" t="s">
        <v>1</v>
      </c>
      <c r="L606" s="146"/>
      <c r="M606" s="149"/>
      <c r="T606" s="150"/>
      <c r="AT606" s="147" t="s">
        <v>196</v>
      </c>
      <c r="AU606" s="147" t="s">
        <v>190</v>
      </c>
      <c r="AV606" s="12" t="s">
        <v>80</v>
      </c>
      <c r="AW606" s="12" t="s">
        <v>27</v>
      </c>
      <c r="AX606" s="12" t="s">
        <v>72</v>
      </c>
      <c r="AY606" s="147" t="s">
        <v>182</v>
      </c>
    </row>
    <row r="607" spans="2:51" s="13" customFormat="1">
      <c r="B607" s="151"/>
      <c r="D607" s="141" t="s">
        <v>196</v>
      </c>
      <c r="E607" s="152" t="s">
        <v>1</v>
      </c>
      <c r="F607" s="153" t="s">
        <v>715</v>
      </c>
      <c r="H607" s="154">
        <v>-1.875</v>
      </c>
      <c r="L607" s="151"/>
      <c r="M607" s="155"/>
      <c r="T607" s="156"/>
      <c r="AT607" s="152" t="s">
        <v>196</v>
      </c>
      <c r="AU607" s="152" t="s">
        <v>190</v>
      </c>
      <c r="AV607" s="13" t="s">
        <v>190</v>
      </c>
      <c r="AW607" s="13" t="s">
        <v>27</v>
      </c>
      <c r="AX607" s="13" t="s">
        <v>72</v>
      </c>
      <c r="AY607" s="152" t="s">
        <v>182</v>
      </c>
    </row>
    <row r="608" spans="2:51" s="15" customFormat="1">
      <c r="B608" s="172"/>
      <c r="D608" s="141" t="s">
        <v>196</v>
      </c>
      <c r="E608" s="173" t="s">
        <v>1</v>
      </c>
      <c r="F608" s="174" t="s">
        <v>379</v>
      </c>
      <c r="H608" s="175">
        <v>110.075</v>
      </c>
      <c r="L608" s="172"/>
      <c r="M608" s="176"/>
      <c r="T608" s="177"/>
      <c r="AT608" s="173" t="s">
        <v>196</v>
      </c>
      <c r="AU608" s="173" t="s">
        <v>190</v>
      </c>
      <c r="AV608" s="15" t="s">
        <v>106</v>
      </c>
      <c r="AW608" s="15" t="s">
        <v>27</v>
      </c>
      <c r="AX608" s="15" t="s">
        <v>72</v>
      </c>
      <c r="AY608" s="173" t="s">
        <v>182</v>
      </c>
    </row>
    <row r="609" spans="2:65" s="14" customFormat="1">
      <c r="B609" s="157"/>
      <c r="D609" s="141" t="s">
        <v>196</v>
      </c>
      <c r="E609" s="158" t="s">
        <v>1</v>
      </c>
      <c r="F609" s="159" t="s">
        <v>201</v>
      </c>
      <c r="H609" s="160">
        <v>155.27699999999999</v>
      </c>
      <c r="L609" s="157"/>
      <c r="M609" s="161"/>
      <c r="T609" s="162"/>
      <c r="AT609" s="158" t="s">
        <v>196</v>
      </c>
      <c r="AU609" s="158" t="s">
        <v>190</v>
      </c>
      <c r="AV609" s="14" t="s">
        <v>189</v>
      </c>
      <c r="AW609" s="14" t="s">
        <v>27</v>
      </c>
      <c r="AX609" s="14" t="s">
        <v>80</v>
      </c>
      <c r="AY609" s="158" t="s">
        <v>182</v>
      </c>
    </row>
    <row r="610" spans="2:65" s="1" customFormat="1" ht="24.2" customHeight="1">
      <c r="B610" s="29"/>
      <c r="C610" s="129" t="s">
        <v>716</v>
      </c>
      <c r="D610" s="129" t="s">
        <v>184</v>
      </c>
      <c r="E610" s="130" t="s">
        <v>717</v>
      </c>
      <c r="F610" s="131" t="s">
        <v>718</v>
      </c>
      <c r="G610" s="132" t="s">
        <v>296</v>
      </c>
      <c r="H610" s="133">
        <v>87</v>
      </c>
      <c r="I610" s="134">
        <v>173</v>
      </c>
      <c r="J610" s="134">
        <f>ROUND(I610*H610,2)</f>
        <v>15051</v>
      </c>
      <c r="K610" s="131" t="s">
        <v>188</v>
      </c>
      <c r="L610" s="29"/>
      <c r="M610" s="135" t="s">
        <v>1</v>
      </c>
      <c r="N610" s="136" t="s">
        <v>38</v>
      </c>
      <c r="O610" s="137">
        <v>0.16</v>
      </c>
      <c r="P610" s="137">
        <f>O610*H610</f>
        <v>13.92</v>
      </c>
      <c r="Q610" s="137">
        <v>2.0000000000000001E-4</v>
      </c>
      <c r="R610" s="137">
        <f>Q610*H610</f>
        <v>1.7400000000000002E-2</v>
      </c>
      <c r="S610" s="137">
        <v>0</v>
      </c>
      <c r="T610" s="138">
        <f>S610*H610</f>
        <v>0</v>
      </c>
      <c r="AR610" s="139" t="s">
        <v>189</v>
      </c>
      <c r="AT610" s="139" t="s">
        <v>184</v>
      </c>
      <c r="AU610" s="139" t="s">
        <v>190</v>
      </c>
      <c r="AY610" s="17" t="s">
        <v>182</v>
      </c>
      <c r="BE610" s="140">
        <f>IF(N610="základní",J610,0)</f>
        <v>0</v>
      </c>
      <c r="BF610" s="140">
        <f>IF(N610="snížená",J610,0)</f>
        <v>15051</v>
      </c>
      <c r="BG610" s="140">
        <f>IF(N610="zákl. přenesená",J610,0)</f>
        <v>0</v>
      </c>
      <c r="BH610" s="140">
        <f>IF(N610="sníž. přenesená",J610,0)</f>
        <v>0</v>
      </c>
      <c r="BI610" s="140">
        <f>IF(N610="nulová",J610,0)</f>
        <v>0</v>
      </c>
      <c r="BJ610" s="17" t="s">
        <v>190</v>
      </c>
      <c r="BK610" s="140">
        <f>ROUND(I610*H610,2)</f>
        <v>15051</v>
      </c>
      <c r="BL610" s="17" t="s">
        <v>189</v>
      </c>
      <c r="BM610" s="139" t="s">
        <v>719</v>
      </c>
    </row>
    <row r="611" spans="2:65" s="1" customFormat="1">
      <c r="B611" s="29"/>
      <c r="D611" s="141" t="s">
        <v>192</v>
      </c>
      <c r="F611" s="142" t="s">
        <v>720</v>
      </c>
      <c r="L611" s="29"/>
      <c r="M611" s="143"/>
      <c r="T611" s="53"/>
      <c r="AT611" s="17" t="s">
        <v>192</v>
      </c>
      <c r="AU611" s="17" t="s">
        <v>190</v>
      </c>
    </row>
    <row r="612" spans="2:65" s="1" customFormat="1">
      <c r="B612" s="29"/>
      <c r="D612" s="144" t="s">
        <v>194</v>
      </c>
      <c r="F612" s="145" t="s">
        <v>721</v>
      </c>
      <c r="L612" s="29"/>
      <c r="M612" s="143"/>
      <c r="T612" s="53"/>
      <c r="AT612" s="17" t="s">
        <v>194</v>
      </c>
      <c r="AU612" s="17" t="s">
        <v>190</v>
      </c>
    </row>
    <row r="613" spans="2:65" s="12" customFormat="1">
      <c r="B613" s="146"/>
      <c r="D613" s="141" t="s">
        <v>196</v>
      </c>
      <c r="E613" s="147" t="s">
        <v>1</v>
      </c>
      <c r="F613" s="148" t="s">
        <v>548</v>
      </c>
      <c r="H613" s="147" t="s">
        <v>1</v>
      </c>
      <c r="L613" s="146"/>
      <c r="M613" s="149"/>
      <c r="T613" s="150"/>
      <c r="AT613" s="147" t="s">
        <v>196</v>
      </c>
      <c r="AU613" s="147" t="s">
        <v>190</v>
      </c>
      <c r="AV613" s="12" t="s">
        <v>80</v>
      </c>
      <c r="AW613" s="12" t="s">
        <v>27</v>
      </c>
      <c r="AX613" s="12" t="s">
        <v>72</v>
      </c>
      <c r="AY613" s="147" t="s">
        <v>182</v>
      </c>
    </row>
    <row r="614" spans="2:65" s="13" customFormat="1">
      <c r="B614" s="151"/>
      <c r="D614" s="141" t="s">
        <v>196</v>
      </c>
      <c r="E614" s="152" t="s">
        <v>1</v>
      </c>
      <c r="F614" s="153" t="s">
        <v>722</v>
      </c>
      <c r="H614" s="154">
        <v>18</v>
      </c>
      <c r="L614" s="151"/>
      <c r="M614" s="155"/>
      <c r="T614" s="156"/>
      <c r="AT614" s="152" t="s">
        <v>196</v>
      </c>
      <c r="AU614" s="152" t="s">
        <v>190</v>
      </c>
      <c r="AV614" s="13" t="s">
        <v>190</v>
      </c>
      <c r="AW614" s="13" t="s">
        <v>27</v>
      </c>
      <c r="AX614" s="13" t="s">
        <v>72</v>
      </c>
      <c r="AY614" s="152" t="s">
        <v>182</v>
      </c>
    </row>
    <row r="615" spans="2:65" s="12" customFormat="1">
      <c r="B615" s="146"/>
      <c r="D615" s="141" t="s">
        <v>196</v>
      </c>
      <c r="E615" s="147" t="s">
        <v>1</v>
      </c>
      <c r="F615" s="148" t="s">
        <v>559</v>
      </c>
      <c r="H615" s="147" t="s">
        <v>1</v>
      </c>
      <c r="L615" s="146"/>
      <c r="M615" s="149"/>
      <c r="T615" s="150"/>
      <c r="AT615" s="147" t="s">
        <v>196</v>
      </c>
      <c r="AU615" s="147" t="s">
        <v>190</v>
      </c>
      <c r="AV615" s="12" t="s">
        <v>80</v>
      </c>
      <c r="AW615" s="12" t="s">
        <v>27</v>
      </c>
      <c r="AX615" s="12" t="s">
        <v>72</v>
      </c>
      <c r="AY615" s="147" t="s">
        <v>182</v>
      </c>
    </row>
    <row r="616" spans="2:65" s="13" customFormat="1">
      <c r="B616" s="151"/>
      <c r="D616" s="141" t="s">
        <v>196</v>
      </c>
      <c r="E616" s="152" t="s">
        <v>1</v>
      </c>
      <c r="F616" s="153" t="s">
        <v>723</v>
      </c>
      <c r="H616" s="154">
        <v>27</v>
      </c>
      <c r="L616" s="151"/>
      <c r="M616" s="155"/>
      <c r="T616" s="156"/>
      <c r="AT616" s="152" t="s">
        <v>196</v>
      </c>
      <c r="AU616" s="152" t="s">
        <v>190</v>
      </c>
      <c r="AV616" s="13" t="s">
        <v>190</v>
      </c>
      <c r="AW616" s="13" t="s">
        <v>27</v>
      </c>
      <c r="AX616" s="13" t="s">
        <v>72</v>
      </c>
      <c r="AY616" s="152" t="s">
        <v>182</v>
      </c>
    </row>
    <row r="617" spans="2:65" s="12" customFormat="1">
      <c r="B617" s="146"/>
      <c r="D617" s="141" t="s">
        <v>196</v>
      </c>
      <c r="E617" s="147" t="s">
        <v>1</v>
      </c>
      <c r="F617" s="148" t="s">
        <v>575</v>
      </c>
      <c r="H617" s="147" t="s">
        <v>1</v>
      </c>
      <c r="L617" s="146"/>
      <c r="M617" s="149"/>
      <c r="T617" s="150"/>
      <c r="AT617" s="147" t="s">
        <v>196</v>
      </c>
      <c r="AU617" s="147" t="s">
        <v>190</v>
      </c>
      <c r="AV617" s="12" t="s">
        <v>80</v>
      </c>
      <c r="AW617" s="12" t="s">
        <v>27</v>
      </c>
      <c r="AX617" s="12" t="s">
        <v>72</v>
      </c>
      <c r="AY617" s="147" t="s">
        <v>182</v>
      </c>
    </row>
    <row r="618" spans="2:65" s="13" customFormat="1">
      <c r="B618" s="151"/>
      <c r="D618" s="141" t="s">
        <v>196</v>
      </c>
      <c r="E618" s="152" t="s">
        <v>1</v>
      </c>
      <c r="F618" s="153" t="s">
        <v>724</v>
      </c>
      <c r="H618" s="154">
        <v>42</v>
      </c>
      <c r="L618" s="151"/>
      <c r="M618" s="155"/>
      <c r="T618" s="156"/>
      <c r="AT618" s="152" t="s">
        <v>196</v>
      </c>
      <c r="AU618" s="152" t="s">
        <v>190</v>
      </c>
      <c r="AV618" s="13" t="s">
        <v>190</v>
      </c>
      <c r="AW618" s="13" t="s">
        <v>27</v>
      </c>
      <c r="AX618" s="13" t="s">
        <v>72</v>
      </c>
      <c r="AY618" s="152" t="s">
        <v>182</v>
      </c>
    </row>
    <row r="619" spans="2:65" s="14" customFormat="1">
      <c r="B619" s="157"/>
      <c r="D619" s="141" t="s">
        <v>196</v>
      </c>
      <c r="E619" s="158" t="s">
        <v>1</v>
      </c>
      <c r="F619" s="159" t="s">
        <v>201</v>
      </c>
      <c r="H619" s="160">
        <v>87</v>
      </c>
      <c r="L619" s="157"/>
      <c r="M619" s="161"/>
      <c r="T619" s="162"/>
      <c r="AT619" s="158" t="s">
        <v>196</v>
      </c>
      <c r="AU619" s="158" t="s">
        <v>190</v>
      </c>
      <c r="AV619" s="14" t="s">
        <v>189</v>
      </c>
      <c r="AW619" s="14" t="s">
        <v>27</v>
      </c>
      <c r="AX619" s="14" t="s">
        <v>80</v>
      </c>
      <c r="AY619" s="158" t="s">
        <v>182</v>
      </c>
    </row>
    <row r="620" spans="2:65" s="1" customFormat="1" ht="24.2" customHeight="1">
      <c r="B620" s="29"/>
      <c r="C620" s="129" t="s">
        <v>725</v>
      </c>
      <c r="D620" s="129" t="s">
        <v>184</v>
      </c>
      <c r="E620" s="130" t="s">
        <v>726</v>
      </c>
      <c r="F620" s="131" t="s">
        <v>727</v>
      </c>
      <c r="G620" s="132" t="s">
        <v>187</v>
      </c>
      <c r="H620" s="133">
        <v>1.3540000000000001</v>
      </c>
      <c r="I620" s="134">
        <v>982</v>
      </c>
      <c r="J620" s="134">
        <f>ROUND(I620*H620,2)</f>
        <v>1329.63</v>
      </c>
      <c r="K620" s="131" t="s">
        <v>188</v>
      </c>
      <c r="L620" s="29"/>
      <c r="M620" s="135" t="s">
        <v>1</v>
      </c>
      <c r="N620" s="136" t="s">
        <v>38</v>
      </c>
      <c r="O620" s="137">
        <v>1.153</v>
      </c>
      <c r="P620" s="137">
        <f>O620*H620</f>
        <v>1.5611620000000002</v>
      </c>
      <c r="Q620" s="137">
        <v>5.6809999999999999E-2</v>
      </c>
      <c r="R620" s="137">
        <f>Q620*H620</f>
        <v>7.6920740000000001E-2</v>
      </c>
      <c r="S620" s="137">
        <v>0</v>
      </c>
      <c r="T620" s="138">
        <f>S620*H620</f>
        <v>0</v>
      </c>
      <c r="AR620" s="139" t="s">
        <v>189</v>
      </c>
      <c r="AT620" s="139" t="s">
        <v>184</v>
      </c>
      <c r="AU620" s="139" t="s">
        <v>190</v>
      </c>
      <c r="AY620" s="17" t="s">
        <v>182</v>
      </c>
      <c r="BE620" s="140">
        <f>IF(N620="základní",J620,0)</f>
        <v>0</v>
      </c>
      <c r="BF620" s="140">
        <f>IF(N620="snížená",J620,0)</f>
        <v>1329.63</v>
      </c>
      <c r="BG620" s="140">
        <f>IF(N620="zákl. přenesená",J620,0)</f>
        <v>0</v>
      </c>
      <c r="BH620" s="140">
        <f>IF(N620="sníž. přenesená",J620,0)</f>
        <v>0</v>
      </c>
      <c r="BI620" s="140">
        <f>IF(N620="nulová",J620,0)</f>
        <v>0</v>
      </c>
      <c r="BJ620" s="17" t="s">
        <v>190</v>
      </c>
      <c r="BK620" s="140">
        <f>ROUND(I620*H620,2)</f>
        <v>1329.63</v>
      </c>
      <c r="BL620" s="17" t="s">
        <v>189</v>
      </c>
      <c r="BM620" s="139" t="s">
        <v>728</v>
      </c>
    </row>
    <row r="621" spans="2:65" s="1" customFormat="1" ht="19.5">
      <c r="B621" s="29"/>
      <c r="D621" s="141" t="s">
        <v>192</v>
      </c>
      <c r="F621" s="142" t="s">
        <v>729</v>
      </c>
      <c r="L621" s="29"/>
      <c r="M621" s="143"/>
      <c r="T621" s="53"/>
      <c r="AT621" s="17" t="s">
        <v>192</v>
      </c>
      <c r="AU621" s="17" t="s">
        <v>190</v>
      </c>
    </row>
    <row r="622" spans="2:65" s="1" customFormat="1">
      <c r="B622" s="29"/>
      <c r="D622" s="144" t="s">
        <v>194</v>
      </c>
      <c r="F622" s="145" t="s">
        <v>730</v>
      </c>
      <c r="L622" s="29"/>
      <c r="M622" s="143"/>
      <c r="T622" s="53"/>
      <c r="AT622" s="17" t="s">
        <v>194</v>
      </c>
      <c r="AU622" s="17" t="s">
        <v>190</v>
      </c>
    </row>
    <row r="623" spans="2:65" s="12" customFormat="1">
      <c r="B623" s="146"/>
      <c r="D623" s="141" t="s">
        <v>196</v>
      </c>
      <c r="E623" s="147" t="s">
        <v>1</v>
      </c>
      <c r="F623" s="148" t="s">
        <v>731</v>
      </c>
      <c r="H623" s="147" t="s">
        <v>1</v>
      </c>
      <c r="L623" s="146"/>
      <c r="M623" s="149"/>
      <c r="T623" s="150"/>
      <c r="AT623" s="147" t="s">
        <v>196</v>
      </c>
      <c r="AU623" s="147" t="s">
        <v>190</v>
      </c>
      <c r="AV623" s="12" t="s">
        <v>80</v>
      </c>
      <c r="AW623" s="12" t="s">
        <v>27</v>
      </c>
      <c r="AX623" s="12" t="s">
        <v>72</v>
      </c>
      <c r="AY623" s="147" t="s">
        <v>182</v>
      </c>
    </row>
    <row r="624" spans="2:65" s="13" customFormat="1">
      <c r="B624" s="151"/>
      <c r="D624" s="141" t="s">
        <v>196</v>
      </c>
      <c r="E624" s="152" t="s">
        <v>1</v>
      </c>
      <c r="F624" s="153" t="s">
        <v>732</v>
      </c>
      <c r="H624" s="154">
        <v>1.3540000000000001</v>
      </c>
      <c r="L624" s="151"/>
      <c r="M624" s="155"/>
      <c r="T624" s="156"/>
      <c r="AT624" s="152" t="s">
        <v>196</v>
      </c>
      <c r="AU624" s="152" t="s">
        <v>190</v>
      </c>
      <c r="AV624" s="13" t="s">
        <v>190</v>
      </c>
      <c r="AW624" s="13" t="s">
        <v>27</v>
      </c>
      <c r="AX624" s="13" t="s">
        <v>80</v>
      </c>
      <c r="AY624" s="152" t="s">
        <v>182</v>
      </c>
    </row>
    <row r="625" spans="2:65" s="1" customFormat="1" ht="16.5" customHeight="1">
      <c r="B625" s="29"/>
      <c r="C625" s="129" t="s">
        <v>733</v>
      </c>
      <c r="D625" s="129" t="s">
        <v>184</v>
      </c>
      <c r="E625" s="130" t="s">
        <v>734</v>
      </c>
      <c r="F625" s="131" t="s">
        <v>735</v>
      </c>
      <c r="G625" s="132" t="s">
        <v>187</v>
      </c>
      <c r="H625" s="133">
        <v>25.175000000000001</v>
      </c>
      <c r="I625" s="134">
        <v>1170</v>
      </c>
      <c r="J625" s="134">
        <f>ROUND(I625*H625,2)</f>
        <v>29454.75</v>
      </c>
      <c r="K625" s="131" t="s">
        <v>188</v>
      </c>
      <c r="L625" s="29"/>
      <c r="M625" s="135" t="s">
        <v>1</v>
      </c>
      <c r="N625" s="136" t="s">
        <v>38</v>
      </c>
      <c r="O625" s="137">
        <v>0.78800000000000003</v>
      </c>
      <c r="P625" s="137">
        <f>O625*H625</f>
        <v>19.837900000000001</v>
      </c>
      <c r="Q625" s="137">
        <v>8.3409999999999998E-2</v>
      </c>
      <c r="R625" s="137">
        <f>Q625*H625</f>
        <v>2.0998467500000002</v>
      </c>
      <c r="S625" s="137">
        <v>0</v>
      </c>
      <c r="T625" s="138">
        <f>S625*H625</f>
        <v>0</v>
      </c>
      <c r="AR625" s="139" t="s">
        <v>189</v>
      </c>
      <c r="AT625" s="139" t="s">
        <v>184</v>
      </c>
      <c r="AU625" s="139" t="s">
        <v>190</v>
      </c>
      <c r="AY625" s="17" t="s">
        <v>182</v>
      </c>
      <c r="BE625" s="140">
        <f>IF(N625="základní",J625,0)</f>
        <v>0</v>
      </c>
      <c r="BF625" s="140">
        <f>IF(N625="snížená",J625,0)</f>
        <v>29454.75</v>
      </c>
      <c r="BG625" s="140">
        <f>IF(N625="zákl. přenesená",J625,0)</f>
        <v>0</v>
      </c>
      <c r="BH625" s="140">
        <f>IF(N625="sníž. přenesená",J625,0)</f>
        <v>0</v>
      </c>
      <c r="BI625" s="140">
        <f>IF(N625="nulová",J625,0)</f>
        <v>0</v>
      </c>
      <c r="BJ625" s="17" t="s">
        <v>190</v>
      </c>
      <c r="BK625" s="140">
        <f>ROUND(I625*H625,2)</f>
        <v>29454.75</v>
      </c>
      <c r="BL625" s="17" t="s">
        <v>189</v>
      </c>
      <c r="BM625" s="139" t="s">
        <v>736</v>
      </c>
    </row>
    <row r="626" spans="2:65" s="1" customFormat="1" ht="19.5">
      <c r="B626" s="29"/>
      <c r="D626" s="141" t="s">
        <v>192</v>
      </c>
      <c r="F626" s="142" t="s">
        <v>737</v>
      </c>
      <c r="L626" s="29"/>
      <c r="M626" s="143"/>
      <c r="T626" s="53"/>
      <c r="AT626" s="17" t="s">
        <v>192</v>
      </c>
      <c r="AU626" s="17" t="s">
        <v>190</v>
      </c>
    </row>
    <row r="627" spans="2:65" s="1" customFormat="1">
      <c r="B627" s="29"/>
      <c r="D627" s="144" t="s">
        <v>194</v>
      </c>
      <c r="F627" s="145" t="s">
        <v>738</v>
      </c>
      <c r="L627" s="29"/>
      <c r="M627" s="143"/>
      <c r="T627" s="53"/>
      <c r="AT627" s="17" t="s">
        <v>194</v>
      </c>
      <c r="AU627" s="17" t="s">
        <v>190</v>
      </c>
    </row>
    <row r="628" spans="2:65" s="12" customFormat="1">
      <c r="B628" s="146"/>
      <c r="D628" s="141" t="s">
        <v>196</v>
      </c>
      <c r="E628" s="147" t="s">
        <v>1</v>
      </c>
      <c r="F628" s="148" t="s">
        <v>559</v>
      </c>
      <c r="H628" s="147" t="s">
        <v>1</v>
      </c>
      <c r="L628" s="146"/>
      <c r="M628" s="149"/>
      <c r="T628" s="150"/>
      <c r="AT628" s="147" t="s">
        <v>196</v>
      </c>
      <c r="AU628" s="147" t="s">
        <v>190</v>
      </c>
      <c r="AV628" s="12" t="s">
        <v>80</v>
      </c>
      <c r="AW628" s="12" t="s">
        <v>27</v>
      </c>
      <c r="AX628" s="12" t="s">
        <v>72</v>
      </c>
      <c r="AY628" s="147" t="s">
        <v>182</v>
      </c>
    </row>
    <row r="629" spans="2:65" s="13" customFormat="1">
      <c r="B629" s="151"/>
      <c r="D629" s="141" t="s">
        <v>196</v>
      </c>
      <c r="E629" s="152" t="s">
        <v>1</v>
      </c>
      <c r="F629" s="153" t="s">
        <v>739</v>
      </c>
      <c r="H629" s="154">
        <v>5.55</v>
      </c>
      <c r="L629" s="151"/>
      <c r="M629" s="155"/>
      <c r="T629" s="156"/>
      <c r="AT629" s="152" t="s">
        <v>196</v>
      </c>
      <c r="AU629" s="152" t="s">
        <v>190</v>
      </c>
      <c r="AV629" s="13" t="s">
        <v>190</v>
      </c>
      <c r="AW629" s="13" t="s">
        <v>27</v>
      </c>
      <c r="AX629" s="13" t="s">
        <v>72</v>
      </c>
      <c r="AY629" s="152" t="s">
        <v>182</v>
      </c>
    </row>
    <row r="630" spans="2:65" s="13" customFormat="1">
      <c r="B630" s="151"/>
      <c r="D630" s="141" t="s">
        <v>196</v>
      </c>
      <c r="E630" s="152" t="s">
        <v>1</v>
      </c>
      <c r="F630" s="153" t="s">
        <v>740</v>
      </c>
      <c r="H630" s="154">
        <v>6.6</v>
      </c>
      <c r="L630" s="151"/>
      <c r="M630" s="155"/>
      <c r="T630" s="156"/>
      <c r="AT630" s="152" t="s">
        <v>196</v>
      </c>
      <c r="AU630" s="152" t="s">
        <v>190</v>
      </c>
      <c r="AV630" s="13" t="s">
        <v>190</v>
      </c>
      <c r="AW630" s="13" t="s">
        <v>27</v>
      </c>
      <c r="AX630" s="13" t="s">
        <v>72</v>
      </c>
      <c r="AY630" s="152" t="s">
        <v>182</v>
      </c>
    </row>
    <row r="631" spans="2:65" s="12" customFormat="1">
      <c r="B631" s="146"/>
      <c r="D631" s="141" t="s">
        <v>196</v>
      </c>
      <c r="E631" s="147" t="s">
        <v>1</v>
      </c>
      <c r="F631" s="148" t="s">
        <v>550</v>
      </c>
      <c r="H631" s="147" t="s">
        <v>1</v>
      </c>
      <c r="L631" s="146"/>
      <c r="M631" s="149"/>
      <c r="T631" s="150"/>
      <c r="AT631" s="147" t="s">
        <v>196</v>
      </c>
      <c r="AU631" s="147" t="s">
        <v>190</v>
      </c>
      <c r="AV631" s="12" t="s">
        <v>80</v>
      </c>
      <c r="AW631" s="12" t="s">
        <v>27</v>
      </c>
      <c r="AX631" s="12" t="s">
        <v>72</v>
      </c>
      <c r="AY631" s="147" t="s">
        <v>182</v>
      </c>
    </row>
    <row r="632" spans="2:65" s="13" customFormat="1">
      <c r="B632" s="151"/>
      <c r="D632" s="141" t="s">
        <v>196</v>
      </c>
      <c r="E632" s="152" t="s">
        <v>1</v>
      </c>
      <c r="F632" s="153" t="s">
        <v>570</v>
      </c>
      <c r="H632" s="154">
        <v>-0.75</v>
      </c>
      <c r="L632" s="151"/>
      <c r="M632" s="155"/>
      <c r="T632" s="156"/>
      <c r="AT632" s="152" t="s">
        <v>196</v>
      </c>
      <c r="AU632" s="152" t="s">
        <v>190</v>
      </c>
      <c r="AV632" s="13" t="s">
        <v>190</v>
      </c>
      <c r="AW632" s="13" t="s">
        <v>27</v>
      </c>
      <c r="AX632" s="13" t="s">
        <v>72</v>
      </c>
      <c r="AY632" s="152" t="s">
        <v>182</v>
      </c>
    </row>
    <row r="633" spans="2:65" s="15" customFormat="1">
      <c r="B633" s="172"/>
      <c r="D633" s="141" t="s">
        <v>196</v>
      </c>
      <c r="E633" s="173" t="s">
        <v>1</v>
      </c>
      <c r="F633" s="174" t="s">
        <v>379</v>
      </c>
      <c r="H633" s="175">
        <v>11.4</v>
      </c>
      <c r="L633" s="172"/>
      <c r="M633" s="176"/>
      <c r="T633" s="177"/>
      <c r="AT633" s="173" t="s">
        <v>196</v>
      </c>
      <c r="AU633" s="173" t="s">
        <v>190</v>
      </c>
      <c r="AV633" s="15" t="s">
        <v>106</v>
      </c>
      <c r="AW633" s="15" t="s">
        <v>27</v>
      </c>
      <c r="AX633" s="15" t="s">
        <v>72</v>
      </c>
      <c r="AY633" s="173" t="s">
        <v>182</v>
      </c>
    </row>
    <row r="634" spans="2:65" s="12" customFormat="1">
      <c r="B634" s="146"/>
      <c r="D634" s="141" t="s">
        <v>196</v>
      </c>
      <c r="E634" s="147" t="s">
        <v>1</v>
      </c>
      <c r="F634" s="148" t="s">
        <v>575</v>
      </c>
      <c r="H634" s="147" t="s">
        <v>1</v>
      </c>
      <c r="L634" s="146"/>
      <c r="M634" s="149"/>
      <c r="T634" s="150"/>
      <c r="AT634" s="147" t="s">
        <v>196</v>
      </c>
      <c r="AU634" s="147" t="s">
        <v>190</v>
      </c>
      <c r="AV634" s="12" t="s">
        <v>80</v>
      </c>
      <c r="AW634" s="12" t="s">
        <v>27</v>
      </c>
      <c r="AX634" s="12" t="s">
        <v>72</v>
      </c>
      <c r="AY634" s="147" t="s">
        <v>182</v>
      </c>
    </row>
    <row r="635" spans="2:65" s="13" customFormat="1">
      <c r="B635" s="151"/>
      <c r="D635" s="141" t="s">
        <v>196</v>
      </c>
      <c r="E635" s="152" t="s">
        <v>1</v>
      </c>
      <c r="F635" s="153" t="s">
        <v>741</v>
      </c>
      <c r="H635" s="154">
        <v>4.4249999999999998</v>
      </c>
      <c r="L635" s="151"/>
      <c r="M635" s="155"/>
      <c r="T635" s="156"/>
      <c r="AT635" s="152" t="s">
        <v>196</v>
      </c>
      <c r="AU635" s="152" t="s">
        <v>190</v>
      </c>
      <c r="AV635" s="13" t="s">
        <v>190</v>
      </c>
      <c r="AW635" s="13" t="s">
        <v>27</v>
      </c>
      <c r="AX635" s="13" t="s">
        <v>72</v>
      </c>
      <c r="AY635" s="152" t="s">
        <v>182</v>
      </c>
    </row>
    <row r="636" spans="2:65" s="13" customFormat="1">
      <c r="B636" s="151"/>
      <c r="D636" s="141" t="s">
        <v>196</v>
      </c>
      <c r="E636" s="152" t="s">
        <v>1</v>
      </c>
      <c r="F636" s="153" t="s">
        <v>742</v>
      </c>
      <c r="H636" s="154">
        <v>3.6</v>
      </c>
      <c r="L636" s="151"/>
      <c r="M636" s="155"/>
      <c r="T636" s="156"/>
      <c r="AT636" s="152" t="s">
        <v>196</v>
      </c>
      <c r="AU636" s="152" t="s">
        <v>190</v>
      </c>
      <c r="AV636" s="13" t="s">
        <v>190</v>
      </c>
      <c r="AW636" s="13" t="s">
        <v>27</v>
      </c>
      <c r="AX636" s="13" t="s">
        <v>72</v>
      </c>
      <c r="AY636" s="152" t="s">
        <v>182</v>
      </c>
    </row>
    <row r="637" spans="2:65" s="13" customFormat="1">
      <c r="B637" s="151"/>
      <c r="D637" s="141" t="s">
        <v>196</v>
      </c>
      <c r="E637" s="152" t="s">
        <v>1</v>
      </c>
      <c r="F637" s="153" t="s">
        <v>743</v>
      </c>
      <c r="H637" s="154">
        <v>6.75</v>
      </c>
      <c r="L637" s="151"/>
      <c r="M637" s="155"/>
      <c r="T637" s="156"/>
      <c r="AT637" s="152" t="s">
        <v>196</v>
      </c>
      <c r="AU637" s="152" t="s">
        <v>190</v>
      </c>
      <c r="AV637" s="13" t="s">
        <v>190</v>
      </c>
      <c r="AW637" s="13" t="s">
        <v>27</v>
      </c>
      <c r="AX637" s="13" t="s">
        <v>72</v>
      </c>
      <c r="AY637" s="152" t="s">
        <v>182</v>
      </c>
    </row>
    <row r="638" spans="2:65" s="12" customFormat="1">
      <c r="B638" s="146"/>
      <c r="D638" s="141" t="s">
        <v>196</v>
      </c>
      <c r="E638" s="147" t="s">
        <v>1</v>
      </c>
      <c r="F638" s="148" t="s">
        <v>572</v>
      </c>
      <c r="H638" s="147" t="s">
        <v>1</v>
      </c>
      <c r="L638" s="146"/>
      <c r="M638" s="149"/>
      <c r="T638" s="150"/>
      <c r="AT638" s="147" t="s">
        <v>196</v>
      </c>
      <c r="AU638" s="147" t="s">
        <v>190</v>
      </c>
      <c r="AV638" s="12" t="s">
        <v>80</v>
      </c>
      <c r="AW638" s="12" t="s">
        <v>27</v>
      </c>
      <c r="AX638" s="12" t="s">
        <v>72</v>
      </c>
      <c r="AY638" s="147" t="s">
        <v>182</v>
      </c>
    </row>
    <row r="639" spans="2:65" s="13" customFormat="1">
      <c r="B639" s="151"/>
      <c r="D639" s="141" t="s">
        <v>196</v>
      </c>
      <c r="E639" s="152" t="s">
        <v>1</v>
      </c>
      <c r="F639" s="153" t="s">
        <v>714</v>
      </c>
      <c r="H639" s="154">
        <v>-1</v>
      </c>
      <c r="L639" s="151"/>
      <c r="M639" s="155"/>
      <c r="T639" s="156"/>
      <c r="AT639" s="152" t="s">
        <v>196</v>
      </c>
      <c r="AU639" s="152" t="s">
        <v>190</v>
      </c>
      <c r="AV639" s="13" t="s">
        <v>190</v>
      </c>
      <c r="AW639" s="13" t="s">
        <v>27</v>
      </c>
      <c r="AX639" s="13" t="s">
        <v>72</v>
      </c>
      <c r="AY639" s="152" t="s">
        <v>182</v>
      </c>
    </row>
    <row r="640" spans="2:65" s="15" customFormat="1">
      <c r="B640" s="172"/>
      <c r="D640" s="141" t="s">
        <v>196</v>
      </c>
      <c r="E640" s="173" t="s">
        <v>1</v>
      </c>
      <c r="F640" s="174" t="s">
        <v>379</v>
      </c>
      <c r="H640" s="175">
        <v>13.775</v>
      </c>
      <c r="L640" s="172"/>
      <c r="M640" s="176"/>
      <c r="T640" s="177"/>
      <c r="AT640" s="173" t="s">
        <v>196</v>
      </c>
      <c r="AU640" s="173" t="s">
        <v>190</v>
      </c>
      <c r="AV640" s="15" t="s">
        <v>106</v>
      </c>
      <c r="AW640" s="15" t="s">
        <v>27</v>
      </c>
      <c r="AX640" s="15" t="s">
        <v>72</v>
      </c>
      <c r="AY640" s="173" t="s">
        <v>182</v>
      </c>
    </row>
    <row r="641" spans="2:65" s="14" customFormat="1">
      <c r="B641" s="157"/>
      <c r="D641" s="141" t="s">
        <v>196</v>
      </c>
      <c r="E641" s="158" t="s">
        <v>1</v>
      </c>
      <c r="F641" s="159" t="s">
        <v>201</v>
      </c>
      <c r="H641" s="160">
        <v>25.175000000000001</v>
      </c>
      <c r="L641" s="157"/>
      <c r="M641" s="161"/>
      <c r="T641" s="162"/>
      <c r="AT641" s="158" t="s">
        <v>196</v>
      </c>
      <c r="AU641" s="158" t="s">
        <v>190</v>
      </c>
      <c r="AV641" s="14" t="s">
        <v>189</v>
      </c>
      <c r="AW641" s="14" t="s">
        <v>27</v>
      </c>
      <c r="AX641" s="14" t="s">
        <v>80</v>
      </c>
      <c r="AY641" s="158" t="s">
        <v>182</v>
      </c>
    </row>
    <row r="642" spans="2:65" s="11" customFormat="1" ht="22.9" customHeight="1">
      <c r="B642" s="118"/>
      <c r="D642" s="119" t="s">
        <v>71</v>
      </c>
      <c r="E642" s="127" t="s">
        <v>189</v>
      </c>
      <c r="F642" s="127" t="s">
        <v>744</v>
      </c>
      <c r="J642" s="128">
        <f>BK642</f>
        <v>1583210.2200000004</v>
      </c>
      <c r="L642" s="118"/>
      <c r="M642" s="122"/>
      <c r="P642" s="123">
        <f>SUM(P643:P898)</f>
        <v>884.93149099999994</v>
      </c>
      <c r="R642" s="123">
        <f>SUM(R643:R898)</f>
        <v>280.78852254999998</v>
      </c>
      <c r="T642" s="124">
        <f>SUM(T643:T898)</f>
        <v>0</v>
      </c>
      <c r="AR642" s="119" t="s">
        <v>80</v>
      </c>
      <c r="AT642" s="125" t="s">
        <v>71</v>
      </c>
      <c r="AU642" s="125" t="s">
        <v>80</v>
      </c>
      <c r="AY642" s="119" t="s">
        <v>182</v>
      </c>
      <c r="BK642" s="126">
        <f>SUM(BK643:BK898)</f>
        <v>1583210.2200000004</v>
      </c>
    </row>
    <row r="643" spans="2:65" s="1" customFormat="1" ht="44.25" customHeight="1">
      <c r="B643" s="29"/>
      <c r="C643" s="129" t="s">
        <v>745</v>
      </c>
      <c r="D643" s="129" t="s">
        <v>184</v>
      </c>
      <c r="E643" s="130" t="s">
        <v>746</v>
      </c>
      <c r="F643" s="131" t="s">
        <v>747</v>
      </c>
      <c r="G643" s="132" t="s">
        <v>319</v>
      </c>
      <c r="H643" s="133">
        <v>16</v>
      </c>
      <c r="I643" s="134">
        <v>178</v>
      </c>
      <c r="J643" s="134">
        <f>ROUND(I643*H643,2)</f>
        <v>2848</v>
      </c>
      <c r="K643" s="131" t="s">
        <v>188</v>
      </c>
      <c r="L643" s="29"/>
      <c r="M643" s="135" t="s">
        <v>1</v>
      </c>
      <c r="N643" s="136" t="s">
        <v>38</v>
      </c>
      <c r="O643" s="137">
        <v>0.35099999999999998</v>
      </c>
      <c r="P643" s="137">
        <f>O643*H643</f>
        <v>5.6159999999999997</v>
      </c>
      <c r="Q643" s="137">
        <v>0</v>
      </c>
      <c r="R643" s="137">
        <f>Q643*H643</f>
        <v>0</v>
      </c>
      <c r="S643" s="137">
        <v>0</v>
      </c>
      <c r="T643" s="138">
        <f>S643*H643</f>
        <v>0</v>
      </c>
      <c r="AR643" s="139" t="s">
        <v>189</v>
      </c>
      <c r="AT643" s="139" t="s">
        <v>184</v>
      </c>
      <c r="AU643" s="139" t="s">
        <v>190</v>
      </c>
      <c r="AY643" s="17" t="s">
        <v>182</v>
      </c>
      <c r="BE643" s="140">
        <f>IF(N643="základní",J643,0)</f>
        <v>0</v>
      </c>
      <c r="BF643" s="140">
        <f>IF(N643="snížená",J643,0)</f>
        <v>2848</v>
      </c>
      <c r="BG643" s="140">
        <f>IF(N643="zákl. přenesená",J643,0)</f>
        <v>0</v>
      </c>
      <c r="BH643" s="140">
        <f>IF(N643="sníž. přenesená",J643,0)</f>
        <v>0</v>
      </c>
      <c r="BI643" s="140">
        <f>IF(N643="nulová",J643,0)</f>
        <v>0</v>
      </c>
      <c r="BJ643" s="17" t="s">
        <v>190</v>
      </c>
      <c r="BK643" s="140">
        <f>ROUND(I643*H643,2)</f>
        <v>2848</v>
      </c>
      <c r="BL643" s="17" t="s">
        <v>189</v>
      </c>
      <c r="BM643" s="139" t="s">
        <v>748</v>
      </c>
    </row>
    <row r="644" spans="2:65" s="1" customFormat="1" ht="39">
      <c r="B644" s="29"/>
      <c r="D644" s="141" t="s">
        <v>192</v>
      </c>
      <c r="F644" s="142" t="s">
        <v>749</v>
      </c>
      <c r="L644" s="29"/>
      <c r="M644" s="143"/>
      <c r="T644" s="53"/>
      <c r="AT644" s="17" t="s">
        <v>192</v>
      </c>
      <c r="AU644" s="17" t="s">
        <v>190</v>
      </c>
    </row>
    <row r="645" spans="2:65" s="1" customFormat="1">
      <c r="B645" s="29"/>
      <c r="D645" s="144" t="s">
        <v>194</v>
      </c>
      <c r="F645" s="145" t="s">
        <v>750</v>
      </c>
      <c r="L645" s="29"/>
      <c r="M645" s="143"/>
      <c r="T645" s="53"/>
      <c r="AT645" s="17" t="s">
        <v>194</v>
      </c>
      <c r="AU645" s="17" t="s">
        <v>190</v>
      </c>
    </row>
    <row r="646" spans="2:65" s="13" customFormat="1">
      <c r="B646" s="151"/>
      <c r="D646" s="141" t="s">
        <v>196</v>
      </c>
      <c r="E646" s="152" t="s">
        <v>1</v>
      </c>
      <c r="F646" s="153" t="s">
        <v>751</v>
      </c>
      <c r="H646" s="154">
        <v>2</v>
      </c>
      <c r="L646" s="151"/>
      <c r="M646" s="155"/>
      <c r="T646" s="156"/>
      <c r="AT646" s="152" t="s">
        <v>196</v>
      </c>
      <c r="AU646" s="152" t="s">
        <v>190</v>
      </c>
      <c r="AV646" s="13" t="s">
        <v>190</v>
      </c>
      <c r="AW646" s="13" t="s">
        <v>27</v>
      </c>
      <c r="AX646" s="13" t="s">
        <v>72</v>
      </c>
      <c r="AY646" s="152" t="s">
        <v>182</v>
      </c>
    </row>
    <row r="647" spans="2:65" s="13" customFormat="1">
      <c r="B647" s="151"/>
      <c r="D647" s="141" t="s">
        <v>196</v>
      </c>
      <c r="E647" s="152" t="s">
        <v>1</v>
      </c>
      <c r="F647" s="153" t="s">
        <v>752</v>
      </c>
      <c r="H647" s="154">
        <v>3</v>
      </c>
      <c r="L647" s="151"/>
      <c r="M647" s="155"/>
      <c r="T647" s="156"/>
      <c r="AT647" s="152" t="s">
        <v>196</v>
      </c>
      <c r="AU647" s="152" t="s">
        <v>190</v>
      </c>
      <c r="AV647" s="13" t="s">
        <v>190</v>
      </c>
      <c r="AW647" s="13" t="s">
        <v>27</v>
      </c>
      <c r="AX647" s="13" t="s">
        <v>72</v>
      </c>
      <c r="AY647" s="152" t="s">
        <v>182</v>
      </c>
    </row>
    <row r="648" spans="2:65" s="13" customFormat="1">
      <c r="B648" s="151"/>
      <c r="D648" s="141" t="s">
        <v>196</v>
      </c>
      <c r="E648" s="152" t="s">
        <v>1</v>
      </c>
      <c r="F648" s="153" t="s">
        <v>753</v>
      </c>
      <c r="H648" s="154">
        <v>6</v>
      </c>
      <c r="L648" s="151"/>
      <c r="M648" s="155"/>
      <c r="T648" s="156"/>
      <c r="AT648" s="152" t="s">
        <v>196</v>
      </c>
      <c r="AU648" s="152" t="s">
        <v>190</v>
      </c>
      <c r="AV648" s="13" t="s">
        <v>190</v>
      </c>
      <c r="AW648" s="13" t="s">
        <v>27</v>
      </c>
      <c r="AX648" s="13" t="s">
        <v>72</v>
      </c>
      <c r="AY648" s="152" t="s">
        <v>182</v>
      </c>
    </row>
    <row r="649" spans="2:65" s="13" customFormat="1">
      <c r="B649" s="151"/>
      <c r="D649" s="141" t="s">
        <v>196</v>
      </c>
      <c r="E649" s="152" t="s">
        <v>1</v>
      </c>
      <c r="F649" s="153" t="s">
        <v>754</v>
      </c>
      <c r="H649" s="154">
        <v>5</v>
      </c>
      <c r="L649" s="151"/>
      <c r="M649" s="155"/>
      <c r="T649" s="156"/>
      <c r="AT649" s="152" t="s">
        <v>196</v>
      </c>
      <c r="AU649" s="152" t="s">
        <v>190</v>
      </c>
      <c r="AV649" s="13" t="s">
        <v>190</v>
      </c>
      <c r="AW649" s="13" t="s">
        <v>27</v>
      </c>
      <c r="AX649" s="13" t="s">
        <v>72</v>
      </c>
      <c r="AY649" s="152" t="s">
        <v>182</v>
      </c>
    </row>
    <row r="650" spans="2:65" s="14" customFormat="1">
      <c r="B650" s="157"/>
      <c r="D650" s="141" t="s">
        <v>196</v>
      </c>
      <c r="E650" s="158" t="s">
        <v>1</v>
      </c>
      <c r="F650" s="159" t="s">
        <v>201</v>
      </c>
      <c r="H650" s="160">
        <v>16</v>
      </c>
      <c r="L650" s="157"/>
      <c r="M650" s="161"/>
      <c r="T650" s="162"/>
      <c r="AT650" s="158" t="s">
        <v>196</v>
      </c>
      <c r="AU650" s="158" t="s">
        <v>190</v>
      </c>
      <c r="AV650" s="14" t="s">
        <v>189</v>
      </c>
      <c r="AW650" s="14" t="s">
        <v>27</v>
      </c>
      <c r="AX650" s="14" t="s">
        <v>80</v>
      </c>
      <c r="AY650" s="158" t="s">
        <v>182</v>
      </c>
    </row>
    <row r="651" spans="2:65" s="1" customFormat="1" ht="16.5" customHeight="1">
      <c r="B651" s="29"/>
      <c r="C651" s="163" t="s">
        <v>755</v>
      </c>
      <c r="D651" s="163" t="s">
        <v>325</v>
      </c>
      <c r="E651" s="164" t="s">
        <v>756</v>
      </c>
      <c r="F651" s="165" t="s">
        <v>757</v>
      </c>
      <c r="G651" s="166" t="s">
        <v>296</v>
      </c>
      <c r="H651" s="167">
        <v>4</v>
      </c>
      <c r="I651" s="168">
        <v>322</v>
      </c>
      <c r="J651" s="168">
        <f>ROUND(I651*H651,2)</f>
        <v>1288</v>
      </c>
      <c r="K651" s="165" t="s">
        <v>188</v>
      </c>
      <c r="L651" s="169"/>
      <c r="M651" s="170" t="s">
        <v>1</v>
      </c>
      <c r="N651" s="171" t="s">
        <v>38</v>
      </c>
      <c r="O651" s="137">
        <v>0</v>
      </c>
      <c r="P651" s="137">
        <f>O651*H651</f>
        <v>0</v>
      </c>
      <c r="Q651" s="137">
        <v>3.2000000000000002E-3</v>
      </c>
      <c r="R651" s="137">
        <f>Q651*H651</f>
        <v>1.2800000000000001E-2</v>
      </c>
      <c r="S651" s="137">
        <v>0</v>
      </c>
      <c r="T651" s="138">
        <f>S651*H651</f>
        <v>0</v>
      </c>
      <c r="AR651" s="139" t="s">
        <v>202</v>
      </c>
      <c r="AT651" s="139" t="s">
        <v>325</v>
      </c>
      <c r="AU651" s="139" t="s">
        <v>190</v>
      </c>
      <c r="AY651" s="17" t="s">
        <v>182</v>
      </c>
      <c r="BE651" s="140">
        <f>IF(N651="základní",J651,0)</f>
        <v>0</v>
      </c>
      <c r="BF651" s="140">
        <f>IF(N651="snížená",J651,0)</f>
        <v>1288</v>
      </c>
      <c r="BG651" s="140">
        <f>IF(N651="zákl. přenesená",J651,0)</f>
        <v>0</v>
      </c>
      <c r="BH651" s="140">
        <f>IF(N651="sníž. přenesená",J651,0)</f>
        <v>0</v>
      </c>
      <c r="BI651" s="140">
        <f>IF(N651="nulová",J651,0)</f>
        <v>0</v>
      </c>
      <c r="BJ651" s="17" t="s">
        <v>190</v>
      </c>
      <c r="BK651" s="140">
        <f>ROUND(I651*H651,2)</f>
        <v>1288</v>
      </c>
      <c r="BL651" s="17" t="s">
        <v>189</v>
      </c>
      <c r="BM651" s="139" t="s">
        <v>758</v>
      </c>
    </row>
    <row r="652" spans="2:65" s="1" customFormat="1">
      <c r="B652" s="29"/>
      <c r="D652" s="141" t="s">
        <v>192</v>
      </c>
      <c r="F652" s="142" t="s">
        <v>757</v>
      </c>
      <c r="L652" s="29"/>
      <c r="M652" s="143"/>
      <c r="T652" s="53"/>
      <c r="AT652" s="17" t="s">
        <v>192</v>
      </c>
      <c r="AU652" s="17" t="s">
        <v>190</v>
      </c>
    </row>
    <row r="653" spans="2:65" s="13" customFormat="1">
      <c r="B653" s="151"/>
      <c r="D653" s="141" t="s">
        <v>196</v>
      </c>
      <c r="F653" s="153" t="s">
        <v>759</v>
      </c>
      <c r="H653" s="154">
        <v>4</v>
      </c>
      <c r="L653" s="151"/>
      <c r="M653" s="155"/>
      <c r="T653" s="156"/>
      <c r="AT653" s="152" t="s">
        <v>196</v>
      </c>
      <c r="AU653" s="152" t="s">
        <v>190</v>
      </c>
      <c r="AV653" s="13" t="s">
        <v>190</v>
      </c>
      <c r="AW653" s="13" t="s">
        <v>4</v>
      </c>
      <c r="AX653" s="13" t="s">
        <v>80</v>
      </c>
      <c r="AY653" s="152" t="s">
        <v>182</v>
      </c>
    </row>
    <row r="654" spans="2:65" s="1" customFormat="1" ht="24.2" customHeight="1">
      <c r="B654" s="29"/>
      <c r="C654" s="129" t="s">
        <v>760</v>
      </c>
      <c r="D654" s="129" t="s">
        <v>184</v>
      </c>
      <c r="E654" s="130" t="s">
        <v>761</v>
      </c>
      <c r="F654" s="131" t="s">
        <v>762</v>
      </c>
      <c r="G654" s="132" t="s">
        <v>319</v>
      </c>
      <c r="H654" s="133">
        <v>16</v>
      </c>
      <c r="I654" s="134">
        <v>789</v>
      </c>
      <c r="J654" s="134">
        <f>ROUND(I654*H654,2)</f>
        <v>12624</v>
      </c>
      <c r="K654" s="131" t="s">
        <v>188</v>
      </c>
      <c r="L654" s="29"/>
      <c r="M654" s="135" t="s">
        <v>1</v>
      </c>
      <c r="N654" s="136" t="s">
        <v>38</v>
      </c>
      <c r="O654" s="137">
        <v>0.64200000000000002</v>
      </c>
      <c r="P654" s="137">
        <f>O654*H654</f>
        <v>10.272</v>
      </c>
      <c r="Q654" s="137">
        <v>0.10667</v>
      </c>
      <c r="R654" s="137">
        <f>Q654*H654</f>
        <v>1.70672</v>
      </c>
      <c r="S654" s="137">
        <v>0</v>
      </c>
      <c r="T654" s="138">
        <f>S654*H654</f>
        <v>0</v>
      </c>
      <c r="AR654" s="139" t="s">
        <v>189</v>
      </c>
      <c r="AT654" s="139" t="s">
        <v>184</v>
      </c>
      <c r="AU654" s="139" t="s">
        <v>190</v>
      </c>
      <c r="AY654" s="17" t="s">
        <v>182</v>
      </c>
      <c r="BE654" s="140">
        <f>IF(N654="základní",J654,0)</f>
        <v>0</v>
      </c>
      <c r="BF654" s="140">
        <f>IF(N654="snížená",J654,0)</f>
        <v>12624</v>
      </c>
      <c r="BG654" s="140">
        <f>IF(N654="zákl. přenesená",J654,0)</f>
        <v>0</v>
      </c>
      <c r="BH654" s="140">
        <f>IF(N654="sníž. přenesená",J654,0)</f>
        <v>0</v>
      </c>
      <c r="BI654" s="140">
        <f>IF(N654="nulová",J654,0)</f>
        <v>0</v>
      </c>
      <c r="BJ654" s="17" t="s">
        <v>190</v>
      </c>
      <c r="BK654" s="140">
        <f>ROUND(I654*H654,2)</f>
        <v>12624</v>
      </c>
      <c r="BL654" s="17" t="s">
        <v>189</v>
      </c>
      <c r="BM654" s="139" t="s">
        <v>763</v>
      </c>
    </row>
    <row r="655" spans="2:65" s="1" customFormat="1" ht="19.5">
      <c r="B655" s="29"/>
      <c r="D655" s="141" t="s">
        <v>192</v>
      </c>
      <c r="F655" s="142" t="s">
        <v>764</v>
      </c>
      <c r="L655" s="29"/>
      <c r="M655" s="143"/>
      <c r="T655" s="53"/>
      <c r="AT655" s="17" t="s">
        <v>192</v>
      </c>
      <c r="AU655" s="17" t="s">
        <v>190</v>
      </c>
    </row>
    <row r="656" spans="2:65" s="1" customFormat="1">
      <c r="B656" s="29"/>
      <c r="D656" s="144" t="s">
        <v>194</v>
      </c>
      <c r="F656" s="145" t="s">
        <v>765</v>
      </c>
      <c r="L656" s="29"/>
      <c r="M656" s="143"/>
      <c r="T656" s="53"/>
      <c r="AT656" s="17" t="s">
        <v>194</v>
      </c>
      <c r="AU656" s="17" t="s">
        <v>190</v>
      </c>
    </row>
    <row r="657" spans="2:65" s="1" customFormat="1" ht="24.2" customHeight="1">
      <c r="B657" s="29"/>
      <c r="C657" s="163" t="s">
        <v>766</v>
      </c>
      <c r="D657" s="163" t="s">
        <v>325</v>
      </c>
      <c r="E657" s="164" t="s">
        <v>767</v>
      </c>
      <c r="F657" s="165" t="s">
        <v>768</v>
      </c>
      <c r="G657" s="166" t="s">
        <v>319</v>
      </c>
      <c r="H657" s="167">
        <v>16</v>
      </c>
      <c r="I657" s="168">
        <v>449</v>
      </c>
      <c r="J657" s="168">
        <f>ROUND(I657*H657,2)</f>
        <v>7184</v>
      </c>
      <c r="K657" s="165" t="s">
        <v>188</v>
      </c>
      <c r="L657" s="169"/>
      <c r="M657" s="170" t="s">
        <v>1</v>
      </c>
      <c r="N657" s="171" t="s">
        <v>38</v>
      </c>
      <c r="O657" s="137">
        <v>0</v>
      </c>
      <c r="P657" s="137">
        <f>O657*H657</f>
        <v>0</v>
      </c>
      <c r="Q657" s="137">
        <v>7.4999999999999997E-2</v>
      </c>
      <c r="R657" s="137">
        <f>Q657*H657</f>
        <v>1.2</v>
      </c>
      <c r="S657" s="137">
        <v>0</v>
      </c>
      <c r="T657" s="138">
        <f>S657*H657</f>
        <v>0</v>
      </c>
      <c r="AR657" s="139" t="s">
        <v>202</v>
      </c>
      <c r="AT657" s="139" t="s">
        <v>325</v>
      </c>
      <c r="AU657" s="139" t="s">
        <v>190</v>
      </c>
      <c r="AY657" s="17" t="s">
        <v>182</v>
      </c>
      <c r="BE657" s="140">
        <f>IF(N657="základní",J657,0)</f>
        <v>0</v>
      </c>
      <c r="BF657" s="140">
        <f>IF(N657="snížená",J657,0)</f>
        <v>7184</v>
      </c>
      <c r="BG657" s="140">
        <f>IF(N657="zákl. přenesená",J657,0)</f>
        <v>0</v>
      </c>
      <c r="BH657" s="140">
        <f>IF(N657="sníž. přenesená",J657,0)</f>
        <v>0</v>
      </c>
      <c r="BI657" s="140">
        <f>IF(N657="nulová",J657,0)</f>
        <v>0</v>
      </c>
      <c r="BJ657" s="17" t="s">
        <v>190</v>
      </c>
      <c r="BK657" s="140">
        <f>ROUND(I657*H657,2)</f>
        <v>7184</v>
      </c>
      <c r="BL657" s="17" t="s">
        <v>189</v>
      </c>
      <c r="BM657" s="139" t="s">
        <v>769</v>
      </c>
    </row>
    <row r="658" spans="2:65" s="1" customFormat="1">
      <c r="B658" s="29"/>
      <c r="D658" s="141" t="s">
        <v>192</v>
      </c>
      <c r="F658" s="142" t="s">
        <v>768</v>
      </c>
      <c r="L658" s="29"/>
      <c r="M658" s="143"/>
      <c r="T658" s="53"/>
      <c r="AT658" s="17" t="s">
        <v>192</v>
      </c>
      <c r="AU658" s="17" t="s">
        <v>190</v>
      </c>
    </row>
    <row r="659" spans="2:65" s="1" customFormat="1" ht="16.5" customHeight="1">
      <c r="B659" s="29"/>
      <c r="C659" s="129" t="s">
        <v>770</v>
      </c>
      <c r="D659" s="129" t="s">
        <v>184</v>
      </c>
      <c r="E659" s="130" t="s">
        <v>771</v>
      </c>
      <c r="F659" s="131" t="s">
        <v>772</v>
      </c>
      <c r="G659" s="132" t="s">
        <v>205</v>
      </c>
      <c r="H659" s="133">
        <v>31.07</v>
      </c>
      <c r="I659" s="134">
        <v>4720</v>
      </c>
      <c r="J659" s="134">
        <f>ROUND(I659*H659,2)</f>
        <v>146650.4</v>
      </c>
      <c r="K659" s="131" t="s">
        <v>188</v>
      </c>
      <c r="L659" s="29"/>
      <c r="M659" s="135" t="s">
        <v>1</v>
      </c>
      <c r="N659" s="136" t="s">
        <v>38</v>
      </c>
      <c r="O659" s="137">
        <v>1.224</v>
      </c>
      <c r="P659" s="137">
        <f>O659*H659</f>
        <v>38.029679999999999</v>
      </c>
      <c r="Q659" s="137">
        <v>2.5020099999999998</v>
      </c>
      <c r="R659" s="137">
        <f>Q659*H659</f>
        <v>77.737450699999997</v>
      </c>
      <c r="S659" s="137">
        <v>0</v>
      </c>
      <c r="T659" s="138">
        <f>S659*H659</f>
        <v>0</v>
      </c>
      <c r="AR659" s="139" t="s">
        <v>189</v>
      </c>
      <c r="AT659" s="139" t="s">
        <v>184</v>
      </c>
      <c r="AU659" s="139" t="s">
        <v>190</v>
      </c>
      <c r="AY659" s="17" t="s">
        <v>182</v>
      </c>
      <c r="BE659" s="140">
        <f>IF(N659="základní",J659,0)</f>
        <v>0</v>
      </c>
      <c r="BF659" s="140">
        <f>IF(N659="snížená",J659,0)</f>
        <v>146650.4</v>
      </c>
      <c r="BG659" s="140">
        <f>IF(N659="zákl. přenesená",J659,0)</f>
        <v>0</v>
      </c>
      <c r="BH659" s="140">
        <f>IF(N659="sníž. přenesená",J659,0)</f>
        <v>0</v>
      </c>
      <c r="BI659" s="140">
        <f>IF(N659="nulová",J659,0)</f>
        <v>0</v>
      </c>
      <c r="BJ659" s="17" t="s">
        <v>190</v>
      </c>
      <c r="BK659" s="140">
        <f>ROUND(I659*H659,2)</f>
        <v>146650.4</v>
      </c>
      <c r="BL659" s="17" t="s">
        <v>189</v>
      </c>
      <c r="BM659" s="139" t="s">
        <v>773</v>
      </c>
    </row>
    <row r="660" spans="2:65" s="1" customFormat="1" ht="29.25">
      <c r="B660" s="29"/>
      <c r="D660" s="141" t="s">
        <v>192</v>
      </c>
      <c r="F660" s="142" t="s">
        <v>774</v>
      </c>
      <c r="L660" s="29"/>
      <c r="M660" s="143"/>
      <c r="T660" s="53"/>
      <c r="AT660" s="17" t="s">
        <v>192</v>
      </c>
      <c r="AU660" s="17" t="s">
        <v>190</v>
      </c>
    </row>
    <row r="661" spans="2:65" s="1" customFormat="1">
      <c r="B661" s="29"/>
      <c r="D661" s="144" t="s">
        <v>194</v>
      </c>
      <c r="F661" s="145" t="s">
        <v>775</v>
      </c>
      <c r="L661" s="29"/>
      <c r="M661" s="143"/>
      <c r="T661" s="53"/>
      <c r="AT661" s="17" t="s">
        <v>194</v>
      </c>
      <c r="AU661" s="17" t="s">
        <v>190</v>
      </c>
    </row>
    <row r="662" spans="2:65" s="12" customFormat="1">
      <c r="B662" s="146"/>
      <c r="D662" s="141" t="s">
        <v>196</v>
      </c>
      <c r="E662" s="147" t="s">
        <v>1</v>
      </c>
      <c r="F662" s="148" t="s">
        <v>776</v>
      </c>
      <c r="H662" s="147" t="s">
        <v>1</v>
      </c>
      <c r="L662" s="146"/>
      <c r="M662" s="149"/>
      <c r="T662" s="150"/>
      <c r="AT662" s="147" t="s">
        <v>196</v>
      </c>
      <c r="AU662" s="147" t="s">
        <v>190</v>
      </c>
      <c r="AV662" s="12" t="s">
        <v>80</v>
      </c>
      <c r="AW662" s="12" t="s">
        <v>27</v>
      </c>
      <c r="AX662" s="12" t="s">
        <v>72</v>
      </c>
      <c r="AY662" s="147" t="s">
        <v>182</v>
      </c>
    </row>
    <row r="663" spans="2:65" s="13" customFormat="1">
      <c r="B663" s="151"/>
      <c r="D663" s="141" t="s">
        <v>196</v>
      </c>
      <c r="E663" s="152" t="s">
        <v>1</v>
      </c>
      <c r="F663" s="153" t="s">
        <v>777</v>
      </c>
      <c r="H663" s="154">
        <v>30.375</v>
      </c>
      <c r="L663" s="151"/>
      <c r="M663" s="155"/>
      <c r="T663" s="156"/>
      <c r="AT663" s="152" t="s">
        <v>196</v>
      </c>
      <c r="AU663" s="152" t="s">
        <v>190</v>
      </c>
      <c r="AV663" s="13" t="s">
        <v>190</v>
      </c>
      <c r="AW663" s="13" t="s">
        <v>27</v>
      </c>
      <c r="AX663" s="13" t="s">
        <v>72</v>
      </c>
      <c r="AY663" s="152" t="s">
        <v>182</v>
      </c>
    </row>
    <row r="664" spans="2:65" s="12" customFormat="1">
      <c r="B664" s="146"/>
      <c r="D664" s="141" t="s">
        <v>196</v>
      </c>
      <c r="E664" s="147" t="s">
        <v>1</v>
      </c>
      <c r="F664" s="148" t="s">
        <v>778</v>
      </c>
      <c r="H664" s="147" t="s">
        <v>1</v>
      </c>
      <c r="L664" s="146"/>
      <c r="M664" s="149"/>
      <c r="T664" s="150"/>
      <c r="AT664" s="147" t="s">
        <v>196</v>
      </c>
      <c r="AU664" s="147" t="s">
        <v>190</v>
      </c>
      <c r="AV664" s="12" t="s">
        <v>80</v>
      </c>
      <c r="AW664" s="12" t="s">
        <v>27</v>
      </c>
      <c r="AX664" s="12" t="s">
        <v>72</v>
      </c>
      <c r="AY664" s="147" t="s">
        <v>182</v>
      </c>
    </row>
    <row r="665" spans="2:65" s="13" customFormat="1">
      <c r="B665" s="151"/>
      <c r="D665" s="141" t="s">
        <v>196</v>
      </c>
      <c r="E665" s="152" t="s">
        <v>1</v>
      </c>
      <c r="F665" s="153" t="s">
        <v>779</v>
      </c>
      <c r="H665" s="154">
        <v>0.438</v>
      </c>
      <c r="L665" s="151"/>
      <c r="M665" s="155"/>
      <c r="T665" s="156"/>
      <c r="AT665" s="152" t="s">
        <v>196</v>
      </c>
      <c r="AU665" s="152" t="s">
        <v>190</v>
      </c>
      <c r="AV665" s="13" t="s">
        <v>190</v>
      </c>
      <c r="AW665" s="13" t="s">
        <v>27</v>
      </c>
      <c r="AX665" s="13" t="s">
        <v>72</v>
      </c>
      <c r="AY665" s="152" t="s">
        <v>182</v>
      </c>
    </row>
    <row r="666" spans="2:65" s="13" customFormat="1">
      <c r="B666" s="151"/>
      <c r="D666" s="141" t="s">
        <v>196</v>
      </c>
      <c r="E666" s="152" t="s">
        <v>1</v>
      </c>
      <c r="F666" s="153" t="s">
        <v>780</v>
      </c>
      <c r="H666" s="154">
        <v>0.32700000000000001</v>
      </c>
      <c r="L666" s="151"/>
      <c r="M666" s="155"/>
      <c r="T666" s="156"/>
      <c r="AT666" s="152" t="s">
        <v>196</v>
      </c>
      <c r="AU666" s="152" t="s">
        <v>190</v>
      </c>
      <c r="AV666" s="13" t="s">
        <v>190</v>
      </c>
      <c r="AW666" s="13" t="s">
        <v>27</v>
      </c>
      <c r="AX666" s="13" t="s">
        <v>72</v>
      </c>
      <c r="AY666" s="152" t="s">
        <v>182</v>
      </c>
    </row>
    <row r="667" spans="2:65" s="12" customFormat="1">
      <c r="B667" s="146"/>
      <c r="D667" s="141" t="s">
        <v>196</v>
      </c>
      <c r="E667" s="147" t="s">
        <v>1</v>
      </c>
      <c r="F667" s="148" t="s">
        <v>781</v>
      </c>
      <c r="H667" s="147" t="s">
        <v>1</v>
      </c>
      <c r="L667" s="146"/>
      <c r="M667" s="149"/>
      <c r="T667" s="150"/>
      <c r="AT667" s="147" t="s">
        <v>196</v>
      </c>
      <c r="AU667" s="147" t="s">
        <v>190</v>
      </c>
      <c r="AV667" s="12" t="s">
        <v>80</v>
      </c>
      <c r="AW667" s="12" t="s">
        <v>27</v>
      </c>
      <c r="AX667" s="12" t="s">
        <v>72</v>
      </c>
      <c r="AY667" s="147" t="s">
        <v>182</v>
      </c>
    </row>
    <row r="668" spans="2:65" s="13" customFormat="1">
      <c r="B668" s="151"/>
      <c r="D668" s="141" t="s">
        <v>196</v>
      </c>
      <c r="E668" s="152" t="s">
        <v>1</v>
      </c>
      <c r="F668" s="153" t="s">
        <v>782</v>
      </c>
      <c r="H668" s="154">
        <v>-0.01</v>
      </c>
      <c r="L668" s="151"/>
      <c r="M668" s="155"/>
      <c r="T668" s="156"/>
      <c r="AT668" s="152" t="s">
        <v>196</v>
      </c>
      <c r="AU668" s="152" t="s">
        <v>190</v>
      </c>
      <c r="AV668" s="13" t="s">
        <v>190</v>
      </c>
      <c r="AW668" s="13" t="s">
        <v>27</v>
      </c>
      <c r="AX668" s="13" t="s">
        <v>72</v>
      </c>
      <c r="AY668" s="152" t="s">
        <v>182</v>
      </c>
    </row>
    <row r="669" spans="2:65" s="13" customFormat="1">
      <c r="B669" s="151"/>
      <c r="D669" s="141" t="s">
        <v>196</v>
      </c>
      <c r="E669" s="152" t="s">
        <v>1</v>
      </c>
      <c r="F669" s="153" t="s">
        <v>783</v>
      </c>
      <c r="H669" s="154">
        <v>-1.9E-2</v>
      </c>
      <c r="L669" s="151"/>
      <c r="M669" s="155"/>
      <c r="T669" s="156"/>
      <c r="AT669" s="152" t="s">
        <v>196</v>
      </c>
      <c r="AU669" s="152" t="s">
        <v>190</v>
      </c>
      <c r="AV669" s="13" t="s">
        <v>190</v>
      </c>
      <c r="AW669" s="13" t="s">
        <v>27</v>
      </c>
      <c r="AX669" s="13" t="s">
        <v>72</v>
      </c>
      <c r="AY669" s="152" t="s">
        <v>182</v>
      </c>
    </row>
    <row r="670" spans="2:65" s="12" customFormat="1">
      <c r="B670" s="146"/>
      <c r="D670" s="141" t="s">
        <v>196</v>
      </c>
      <c r="E670" s="147" t="s">
        <v>1</v>
      </c>
      <c r="F670" s="148" t="s">
        <v>784</v>
      </c>
      <c r="H670" s="147" t="s">
        <v>1</v>
      </c>
      <c r="L670" s="146"/>
      <c r="M670" s="149"/>
      <c r="T670" s="150"/>
      <c r="AT670" s="147" t="s">
        <v>196</v>
      </c>
      <c r="AU670" s="147" t="s">
        <v>190</v>
      </c>
      <c r="AV670" s="12" t="s">
        <v>80</v>
      </c>
      <c r="AW670" s="12" t="s">
        <v>27</v>
      </c>
      <c r="AX670" s="12" t="s">
        <v>72</v>
      </c>
      <c r="AY670" s="147" t="s">
        <v>182</v>
      </c>
    </row>
    <row r="671" spans="2:65" s="13" customFormat="1">
      <c r="B671" s="151"/>
      <c r="D671" s="141" t="s">
        <v>196</v>
      </c>
      <c r="E671" s="152" t="s">
        <v>1</v>
      </c>
      <c r="F671" s="153" t="s">
        <v>785</v>
      </c>
      <c r="H671" s="154">
        <v>-4.1000000000000002E-2</v>
      </c>
      <c r="L671" s="151"/>
      <c r="M671" s="155"/>
      <c r="T671" s="156"/>
      <c r="AT671" s="152" t="s">
        <v>196</v>
      </c>
      <c r="AU671" s="152" t="s">
        <v>190</v>
      </c>
      <c r="AV671" s="13" t="s">
        <v>190</v>
      </c>
      <c r="AW671" s="13" t="s">
        <v>27</v>
      </c>
      <c r="AX671" s="13" t="s">
        <v>72</v>
      </c>
      <c r="AY671" s="152" t="s">
        <v>182</v>
      </c>
    </row>
    <row r="672" spans="2:65" s="14" customFormat="1">
      <c r="B672" s="157"/>
      <c r="D672" s="141" t="s">
        <v>196</v>
      </c>
      <c r="E672" s="158" t="s">
        <v>1</v>
      </c>
      <c r="F672" s="159" t="s">
        <v>201</v>
      </c>
      <c r="H672" s="160">
        <v>31.07</v>
      </c>
      <c r="L672" s="157"/>
      <c r="M672" s="161"/>
      <c r="T672" s="162"/>
      <c r="AT672" s="158" t="s">
        <v>196</v>
      </c>
      <c r="AU672" s="158" t="s">
        <v>190</v>
      </c>
      <c r="AV672" s="14" t="s">
        <v>189</v>
      </c>
      <c r="AW672" s="14" t="s">
        <v>27</v>
      </c>
      <c r="AX672" s="14" t="s">
        <v>80</v>
      </c>
      <c r="AY672" s="158" t="s">
        <v>182</v>
      </c>
    </row>
    <row r="673" spans="2:65" s="1" customFormat="1" ht="16.5" customHeight="1">
      <c r="B673" s="29"/>
      <c r="C673" s="129" t="s">
        <v>786</v>
      </c>
      <c r="D673" s="129" t="s">
        <v>184</v>
      </c>
      <c r="E673" s="130" t="s">
        <v>787</v>
      </c>
      <c r="F673" s="131" t="s">
        <v>788</v>
      </c>
      <c r="G673" s="132" t="s">
        <v>205</v>
      </c>
      <c r="H673" s="133">
        <v>70.093999999999994</v>
      </c>
      <c r="I673" s="134">
        <v>5100</v>
      </c>
      <c r="J673" s="134">
        <f>ROUND(I673*H673,2)</f>
        <v>357479.4</v>
      </c>
      <c r="K673" s="131" t="s">
        <v>188</v>
      </c>
      <c r="L673" s="29"/>
      <c r="M673" s="135" t="s">
        <v>1</v>
      </c>
      <c r="N673" s="136" t="s">
        <v>38</v>
      </c>
      <c r="O673" s="137">
        <v>1.224</v>
      </c>
      <c r="P673" s="137">
        <f>O673*H673</f>
        <v>85.795055999999988</v>
      </c>
      <c r="Q673" s="137">
        <v>2.5020099999999998</v>
      </c>
      <c r="R673" s="137">
        <f>Q673*H673</f>
        <v>175.37588893999998</v>
      </c>
      <c r="S673" s="137">
        <v>0</v>
      </c>
      <c r="T673" s="138">
        <f>S673*H673</f>
        <v>0</v>
      </c>
      <c r="AR673" s="139" t="s">
        <v>189</v>
      </c>
      <c r="AT673" s="139" t="s">
        <v>184</v>
      </c>
      <c r="AU673" s="139" t="s">
        <v>190</v>
      </c>
      <c r="AY673" s="17" t="s">
        <v>182</v>
      </c>
      <c r="BE673" s="140">
        <f>IF(N673="základní",J673,0)</f>
        <v>0</v>
      </c>
      <c r="BF673" s="140">
        <f>IF(N673="snížená",J673,0)</f>
        <v>357479.4</v>
      </c>
      <c r="BG673" s="140">
        <f>IF(N673="zákl. přenesená",J673,0)</f>
        <v>0</v>
      </c>
      <c r="BH673" s="140">
        <f>IF(N673="sníž. přenesená",J673,0)</f>
        <v>0</v>
      </c>
      <c r="BI673" s="140">
        <f>IF(N673="nulová",J673,0)</f>
        <v>0</v>
      </c>
      <c r="BJ673" s="17" t="s">
        <v>190</v>
      </c>
      <c r="BK673" s="140">
        <f>ROUND(I673*H673,2)</f>
        <v>357479.4</v>
      </c>
      <c r="BL673" s="17" t="s">
        <v>189</v>
      </c>
      <c r="BM673" s="139" t="s">
        <v>789</v>
      </c>
    </row>
    <row r="674" spans="2:65" s="1" customFormat="1" ht="29.25">
      <c r="B674" s="29"/>
      <c r="D674" s="141" t="s">
        <v>192</v>
      </c>
      <c r="F674" s="142" t="s">
        <v>790</v>
      </c>
      <c r="L674" s="29"/>
      <c r="M674" s="143"/>
      <c r="T674" s="53"/>
      <c r="AT674" s="17" t="s">
        <v>192</v>
      </c>
      <c r="AU674" s="17" t="s">
        <v>190</v>
      </c>
    </row>
    <row r="675" spans="2:65" s="1" customFormat="1">
      <c r="B675" s="29"/>
      <c r="D675" s="144" t="s">
        <v>194</v>
      </c>
      <c r="F675" s="145" t="s">
        <v>791</v>
      </c>
      <c r="L675" s="29"/>
      <c r="M675" s="143"/>
      <c r="T675" s="53"/>
      <c r="AT675" s="17" t="s">
        <v>194</v>
      </c>
      <c r="AU675" s="17" t="s">
        <v>190</v>
      </c>
    </row>
    <row r="676" spans="2:65" s="12" customFormat="1">
      <c r="B676" s="146"/>
      <c r="D676" s="141" t="s">
        <v>196</v>
      </c>
      <c r="E676" s="147" t="s">
        <v>1</v>
      </c>
      <c r="F676" s="148" t="s">
        <v>792</v>
      </c>
      <c r="H676" s="147" t="s">
        <v>1</v>
      </c>
      <c r="L676" s="146"/>
      <c r="M676" s="149"/>
      <c r="T676" s="150"/>
      <c r="AT676" s="147" t="s">
        <v>196</v>
      </c>
      <c r="AU676" s="147" t="s">
        <v>190</v>
      </c>
      <c r="AV676" s="12" t="s">
        <v>80</v>
      </c>
      <c r="AW676" s="12" t="s">
        <v>27</v>
      </c>
      <c r="AX676" s="12" t="s">
        <v>72</v>
      </c>
      <c r="AY676" s="147" t="s">
        <v>182</v>
      </c>
    </row>
    <row r="677" spans="2:65" s="13" customFormat="1">
      <c r="B677" s="151"/>
      <c r="D677" s="141" t="s">
        <v>196</v>
      </c>
      <c r="E677" s="152" t="s">
        <v>1</v>
      </c>
      <c r="F677" s="153" t="s">
        <v>793</v>
      </c>
      <c r="H677" s="154">
        <v>16.100000000000001</v>
      </c>
      <c r="L677" s="151"/>
      <c r="M677" s="155"/>
      <c r="T677" s="156"/>
      <c r="AT677" s="152" t="s">
        <v>196</v>
      </c>
      <c r="AU677" s="152" t="s">
        <v>190</v>
      </c>
      <c r="AV677" s="13" t="s">
        <v>190</v>
      </c>
      <c r="AW677" s="13" t="s">
        <v>27</v>
      </c>
      <c r="AX677" s="13" t="s">
        <v>72</v>
      </c>
      <c r="AY677" s="152" t="s">
        <v>182</v>
      </c>
    </row>
    <row r="678" spans="2:65" s="12" customFormat="1">
      <c r="B678" s="146"/>
      <c r="D678" s="141" t="s">
        <v>196</v>
      </c>
      <c r="E678" s="147" t="s">
        <v>1</v>
      </c>
      <c r="F678" s="148" t="s">
        <v>794</v>
      </c>
      <c r="H678" s="147" t="s">
        <v>1</v>
      </c>
      <c r="L678" s="146"/>
      <c r="M678" s="149"/>
      <c r="T678" s="150"/>
      <c r="AT678" s="147" t="s">
        <v>196</v>
      </c>
      <c r="AU678" s="147" t="s">
        <v>190</v>
      </c>
      <c r="AV678" s="12" t="s">
        <v>80</v>
      </c>
      <c r="AW678" s="12" t="s">
        <v>27</v>
      </c>
      <c r="AX678" s="12" t="s">
        <v>72</v>
      </c>
      <c r="AY678" s="147" t="s">
        <v>182</v>
      </c>
    </row>
    <row r="679" spans="2:65" s="13" customFormat="1">
      <c r="B679" s="151"/>
      <c r="D679" s="141" t="s">
        <v>196</v>
      </c>
      <c r="E679" s="152" t="s">
        <v>1</v>
      </c>
      <c r="F679" s="153" t="s">
        <v>795</v>
      </c>
      <c r="H679" s="154">
        <v>-1.395</v>
      </c>
      <c r="L679" s="151"/>
      <c r="M679" s="155"/>
      <c r="T679" s="156"/>
      <c r="AT679" s="152" t="s">
        <v>196</v>
      </c>
      <c r="AU679" s="152" t="s">
        <v>190</v>
      </c>
      <c r="AV679" s="13" t="s">
        <v>190</v>
      </c>
      <c r="AW679" s="13" t="s">
        <v>27</v>
      </c>
      <c r="AX679" s="13" t="s">
        <v>72</v>
      </c>
      <c r="AY679" s="152" t="s">
        <v>182</v>
      </c>
    </row>
    <row r="680" spans="2:65" s="12" customFormat="1">
      <c r="B680" s="146"/>
      <c r="D680" s="141" t="s">
        <v>196</v>
      </c>
      <c r="E680" s="147" t="s">
        <v>1</v>
      </c>
      <c r="F680" s="148" t="s">
        <v>796</v>
      </c>
      <c r="H680" s="147" t="s">
        <v>1</v>
      </c>
      <c r="L680" s="146"/>
      <c r="M680" s="149"/>
      <c r="T680" s="150"/>
      <c r="AT680" s="147" t="s">
        <v>196</v>
      </c>
      <c r="AU680" s="147" t="s">
        <v>190</v>
      </c>
      <c r="AV680" s="12" t="s">
        <v>80</v>
      </c>
      <c r="AW680" s="12" t="s">
        <v>27</v>
      </c>
      <c r="AX680" s="12" t="s">
        <v>72</v>
      </c>
      <c r="AY680" s="147" t="s">
        <v>182</v>
      </c>
    </row>
    <row r="681" spans="2:65" s="13" customFormat="1">
      <c r="B681" s="151"/>
      <c r="D681" s="141" t="s">
        <v>196</v>
      </c>
      <c r="E681" s="152" t="s">
        <v>1</v>
      </c>
      <c r="F681" s="153" t="s">
        <v>797</v>
      </c>
      <c r="H681" s="154">
        <v>-9.4E-2</v>
      </c>
      <c r="L681" s="151"/>
      <c r="M681" s="155"/>
      <c r="T681" s="156"/>
      <c r="AT681" s="152" t="s">
        <v>196</v>
      </c>
      <c r="AU681" s="152" t="s">
        <v>190</v>
      </c>
      <c r="AV681" s="13" t="s">
        <v>190</v>
      </c>
      <c r="AW681" s="13" t="s">
        <v>27</v>
      </c>
      <c r="AX681" s="13" t="s">
        <v>72</v>
      </c>
      <c r="AY681" s="152" t="s">
        <v>182</v>
      </c>
    </row>
    <row r="682" spans="2:65" s="12" customFormat="1">
      <c r="B682" s="146"/>
      <c r="D682" s="141" t="s">
        <v>196</v>
      </c>
      <c r="E682" s="147" t="s">
        <v>1</v>
      </c>
      <c r="F682" s="148" t="s">
        <v>781</v>
      </c>
      <c r="H682" s="147" t="s">
        <v>1</v>
      </c>
      <c r="L682" s="146"/>
      <c r="M682" s="149"/>
      <c r="T682" s="150"/>
      <c r="AT682" s="147" t="s">
        <v>196</v>
      </c>
      <c r="AU682" s="147" t="s">
        <v>190</v>
      </c>
      <c r="AV682" s="12" t="s">
        <v>80</v>
      </c>
      <c r="AW682" s="12" t="s">
        <v>27</v>
      </c>
      <c r="AX682" s="12" t="s">
        <v>72</v>
      </c>
      <c r="AY682" s="147" t="s">
        <v>182</v>
      </c>
    </row>
    <row r="683" spans="2:65" s="13" customFormat="1">
      <c r="B683" s="151"/>
      <c r="D683" s="141" t="s">
        <v>196</v>
      </c>
      <c r="E683" s="152" t="s">
        <v>1</v>
      </c>
      <c r="F683" s="153" t="s">
        <v>798</v>
      </c>
      <c r="H683" s="154">
        <v>-4.0000000000000001E-3</v>
      </c>
      <c r="L683" s="151"/>
      <c r="M683" s="155"/>
      <c r="T683" s="156"/>
      <c r="AT683" s="152" t="s">
        <v>196</v>
      </c>
      <c r="AU683" s="152" t="s">
        <v>190</v>
      </c>
      <c r="AV683" s="13" t="s">
        <v>190</v>
      </c>
      <c r="AW683" s="13" t="s">
        <v>27</v>
      </c>
      <c r="AX683" s="13" t="s">
        <v>72</v>
      </c>
      <c r="AY683" s="152" t="s">
        <v>182</v>
      </c>
    </row>
    <row r="684" spans="2:65" s="13" customFormat="1">
      <c r="B684" s="151"/>
      <c r="D684" s="141" t="s">
        <v>196</v>
      </c>
      <c r="E684" s="152" t="s">
        <v>1</v>
      </c>
      <c r="F684" s="153" t="s">
        <v>799</v>
      </c>
      <c r="H684" s="154">
        <v>-2E-3</v>
      </c>
      <c r="L684" s="151"/>
      <c r="M684" s="155"/>
      <c r="T684" s="156"/>
      <c r="AT684" s="152" t="s">
        <v>196</v>
      </c>
      <c r="AU684" s="152" t="s">
        <v>190</v>
      </c>
      <c r="AV684" s="13" t="s">
        <v>190</v>
      </c>
      <c r="AW684" s="13" t="s">
        <v>27</v>
      </c>
      <c r="AX684" s="13" t="s">
        <v>72</v>
      </c>
      <c r="AY684" s="152" t="s">
        <v>182</v>
      </c>
    </row>
    <row r="685" spans="2:65" s="15" customFormat="1">
      <c r="B685" s="172"/>
      <c r="D685" s="141" t="s">
        <v>196</v>
      </c>
      <c r="E685" s="173" t="s">
        <v>1</v>
      </c>
      <c r="F685" s="174" t="s">
        <v>379</v>
      </c>
      <c r="H685" s="175">
        <v>14.605</v>
      </c>
      <c r="L685" s="172"/>
      <c r="M685" s="176"/>
      <c r="T685" s="177"/>
      <c r="AT685" s="173" t="s">
        <v>196</v>
      </c>
      <c r="AU685" s="173" t="s">
        <v>190</v>
      </c>
      <c r="AV685" s="15" t="s">
        <v>106</v>
      </c>
      <c r="AW685" s="15" t="s">
        <v>27</v>
      </c>
      <c r="AX685" s="15" t="s">
        <v>72</v>
      </c>
      <c r="AY685" s="173" t="s">
        <v>182</v>
      </c>
    </row>
    <row r="686" spans="2:65" s="12" customFormat="1">
      <c r="B686" s="146"/>
      <c r="D686" s="141" t="s">
        <v>196</v>
      </c>
      <c r="E686" s="147" t="s">
        <v>1</v>
      </c>
      <c r="F686" s="148" t="s">
        <v>800</v>
      </c>
      <c r="H686" s="147" t="s">
        <v>1</v>
      </c>
      <c r="L686" s="146"/>
      <c r="M686" s="149"/>
      <c r="T686" s="150"/>
      <c r="AT686" s="147" t="s">
        <v>196</v>
      </c>
      <c r="AU686" s="147" t="s">
        <v>190</v>
      </c>
      <c r="AV686" s="12" t="s">
        <v>80</v>
      </c>
      <c r="AW686" s="12" t="s">
        <v>27</v>
      </c>
      <c r="AX686" s="12" t="s">
        <v>72</v>
      </c>
      <c r="AY686" s="147" t="s">
        <v>182</v>
      </c>
    </row>
    <row r="687" spans="2:65" s="13" customFormat="1">
      <c r="B687" s="151"/>
      <c r="D687" s="141" t="s">
        <v>196</v>
      </c>
      <c r="E687" s="152" t="s">
        <v>1</v>
      </c>
      <c r="F687" s="153" t="s">
        <v>801</v>
      </c>
      <c r="H687" s="154">
        <v>14.167999999999999</v>
      </c>
      <c r="L687" s="151"/>
      <c r="M687" s="155"/>
      <c r="T687" s="156"/>
      <c r="AT687" s="152" t="s">
        <v>196</v>
      </c>
      <c r="AU687" s="152" t="s">
        <v>190</v>
      </c>
      <c r="AV687" s="13" t="s">
        <v>190</v>
      </c>
      <c r="AW687" s="13" t="s">
        <v>27</v>
      </c>
      <c r="AX687" s="13" t="s">
        <v>72</v>
      </c>
      <c r="AY687" s="152" t="s">
        <v>182</v>
      </c>
    </row>
    <row r="688" spans="2:65" s="12" customFormat="1">
      <c r="B688" s="146"/>
      <c r="D688" s="141" t="s">
        <v>196</v>
      </c>
      <c r="E688" s="147" t="s">
        <v>1</v>
      </c>
      <c r="F688" s="148" t="s">
        <v>778</v>
      </c>
      <c r="H688" s="147" t="s">
        <v>1</v>
      </c>
      <c r="L688" s="146"/>
      <c r="M688" s="149"/>
      <c r="T688" s="150"/>
      <c r="AT688" s="147" t="s">
        <v>196</v>
      </c>
      <c r="AU688" s="147" t="s">
        <v>190</v>
      </c>
      <c r="AV688" s="12" t="s">
        <v>80</v>
      </c>
      <c r="AW688" s="12" t="s">
        <v>27</v>
      </c>
      <c r="AX688" s="12" t="s">
        <v>72</v>
      </c>
      <c r="AY688" s="147" t="s">
        <v>182</v>
      </c>
    </row>
    <row r="689" spans="2:51" s="13" customFormat="1">
      <c r="B689" s="151"/>
      <c r="D689" s="141" t="s">
        <v>196</v>
      </c>
      <c r="E689" s="152" t="s">
        <v>1</v>
      </c>
      <c r="F689" s="153" t="s">
        <v>802</v>
      </c>
      <c r="H689" s="154">
        <v>0.114</v>
      </c>
      <c r="L689" s="151"/>
      <c r="M689" s="155"/>
      <c r="T689" s="156"/>
      <c r="AT689" s="152" t="s">
        <v>196</v>
      </c>
      <c r="AU689" s="152" t="s">
        <v>190</v>
      </c>
      <c r="AV689" s="13" t="s">
        <v>190</v>
      </c>
      <c r="AW689" s="13" t="s">
        <v>27</v>
      </c>
      <c r="AX689" s="13" t="s">
        <v>72</v>
      </c>
      <c r="AY689" s="152" t="s">
        <v>182</v>
      </c>
    </row>
    <row r="690" spans="2:51" s="13" customFormat="1">
      <c r="B690" s="151"/>
      <c r="D690" s="141" t="s">
        <v>196</v>
      </c>
      <c r="E690" s="152" t="s">
        <v>1</v>
      </c>
      <c r="F690" s="153" t="s">
        <v>803</v>
      </c>
      <c r="H690" s="154">
        <v>0.27500000000000002</v>
      </c>
      <c r="L690" s="151"/>
      <c r="M690" s="155"/>
      <c r="T690" s="156"/>
      <c r="AT690" s="152" t="s">
        <v>196</v>
      </c>
      <c r="AU690" s="152" t="s">
        <v>190</v>
      </c>
      <c r="AV690" s="13" t="s">
        <v>190</v>
      </c>
      <c r="AW690" s="13" t="s">
        <v>27</v>
      </c>
      <c r="AX690" s="13" t="s">
        <v>72</v>
      </c>
      <c r="AY690" s="152" t="s">
        <v>182</v>
      </c>
    </row>
    <row r="691" spans="2:51" s="12" customFormat="1">
      <c r="B691" s="146"/>
      <c r="D691" s="141" t="s">
        <v>196</v>
      </c>
      <c r="E691" s="147" t="s">
        <v>1</v>
      </c>
      <c r="F691" s="148" t="s">
        <v>781</v>
      </c>
      <c r="H691" s="147" t="s">
        <v>1</v>
      </c>
      <c r="L691" s="146"/>
      <c r="M691" s="149"/>
      <c r="T691" s="150"/>
      <c r="AT691" s="147" t="s">
        <v>196</v>
      </c>
      <c r="AU691" s="147" t="s">
        <v>190</v>
      </c>
      <c r="AV691" s="12" t="s">
        <v>80</v>
      </c>
      <c r="AW691" s="12" t="s">
        <v>27</v>
      </c>
      <c r="AX691" s="12" t="s">
        <v>72</v>
      </c>
      <c r="AY691" s="147" t="s">
        <v>182</v>
      </c>
    </row>
    <row r="692" spans="2:51" s="13" customFormat="1">
      <c r="B692" s="151"/>
      <c r="D692" s="141" t="s">
        <v>196</v>
      </c>
      <c r="E692" s="152" t="s">
        <v>1</v>
      </c>
      <c r="F692" s="153" t="s">
        <v>804</v>
      </c>
      <c r="H692" s="154">
        <v>-1.2E-2</v>
      </c>
      <c r="L692" s="151"/>
      <c r="M692" s="155"/>
      <c r="T692" s="156"/>
      <c r="AT692" s="152" t="s">
        <v>196</v>
      </c>
      <c r="AU692" s="152" t="s">
        <v>190</v>
      </c>
      <c r="AV692" s="13" t="s">
        <v>190</v>
      </c>
      <c r="AW692" s="13" t="s">
        <v>27</v>
      </c>
      <c r="AX692" s="13" t="s">
        <v>72</v>
      </c>
      <c r="AY692" s="152" t="s">
        <v>182</v>
      </c>
    </row>
    <row r="693" spans="2:51" s="15" customFormat="1">
      <c r="B693" s="172"/>
      <c r="D693" s="141" t="s">
        <v>196</v>
      </c>
      <c r="E693" s="173" t="s">
        <v>1</v>
      </c>
      <c r="F693" s="174" t="s">
        <v>379</v>
      </c>
      <c r="H693" s="175">
        <v>14.545</v>
      </c>
      <c r="L693" s="172"/>
      <c r="M693" s="176"/>
      <c r="T693" s="177"/>
      <c r="AT693" s="173" t="s">
        <v>196</v>
      </c>
      <c r="AU693" s="173" t="s">
        <v>190</v>
      </c>
      <c r="AV693" s="15" t="s">
        <v>106</v>
      </c>
      <c r="AW693" s="15" t="s">
        <v>27</v>
      </c>
      <c r="AX693" s="15" t="s">
        <v>72</v>
      </c>
      <c r="AY693" s="173" t="s">
        <v>182</v>
      </c>
    </row>
    <row r="694" spans="2:51" s="12" customFormat="1">
      <c r="B694" s="146"/>
      <c r="D694" s="141" t="s">
        <v>196</v>
      </c>
      <c r="E694" s="147" t="s">
        <v>1</v>
      </c>
      <c r="F694" s="148" t="s">
        <v>805</v>
      </c>
      <c r="H694" s="147" t="s">
        <v>1</v>
      </c>
      <c r="L694" s="146"/>
      <c r="M694" s="149"/>
      <c r="T694" s="150"/>
      <c r="AT694" s="147" t="s">
        <v>196</v>
      </c>
      <c r="AU694" s="147" t="s">
        <v>190</v>
      </c>
      <c r="AV694" s="12" t="s">
        <v>80</v>
      </c>
      <c r="AW694" s="12" t="s">
        <v>27</v>
      </c>
      <c r="AX694" s="12" t="s">
        <v>72</v>
      </c>
      <c r="AY694" s="147" t="s">
        <v>182</v>
      </c>
    </row>
    <row r="695" spans="2:51" s="13" customFormat="1">
      <c r="B695" s="151"/>
      <c r="D695" s="141" t="s">
        <v>196</v>
      </c>
      <c r="E695" s="152" t="s">
        <v>1</v>
      </c>
      <c r="F695" s="153" t="s">
        <v>806</v>
      </c>
      <c r="H695" s="154">
        <v>35.438000000000002</v>
      </c>
      <c r="L695" s="151"/>
      <c r="M695" s="155"/>
      <c r="T695" s="156"/>
      <c r="AT695" s="152" t="s">
        <v>196</v>
      </c>
      <c r="AU695" s="152" t="s">
        <v>190</v>
      </c>
      <c r="AV695" s="13" t="s">
        <v>190</v>
      </c>
      <c r="AW695" s="13" t="s">
        <v>27</v>
      </c>
      <c r="AX695" s="13" t="s">
        <v>72</v>
      </c>
      <c r="AY695" s="152" t="s">
        <v>182</v>
      </c>
    </row>
    <row r="696" spans="2:51" s="13" customFormat="1">
      <c r="B696" s="151"/>
      <c r="D696" s="141" t="s">
        <v>196</v>
      </c>
      <c r="E696" s="152" t="s">
        <v>1</v>
      </c>
      <c r="F696" s="153" t="s">
        <v>807</v>
      </c>
      <c r="H696" s="154">
        <v>6.75</v>
      </c>
      <c r="L696" s="151"/>
      <c r="M696" s="155"/>
      <c r="T696" s="156"/>
      <c r="AT696" s="152" t="s">
        <v>196</v>
      </c>
      <c r="AU696" s="152" t="s">
        <v>190</v>
      </c>
      <c r="AV696" s="13" t="s">
        <v>190</v>
      </c>
      <c r="AW696" s="13" t="s">
        <v>27</v>
      </c>
      <c r="AX696" s="13" t="s">
        <v>72</v>
      </c>
      <c r="AY696" s="152" t="s">
        <v>182</v>
      </c>
    </row>
    <row r="697" spans="2:51" s="12" customFormat="1">
      <c r="B697" s="146"/>
      <c r="D697" s="141" t="s">
        <v>196</v>
      </c>
      <c r="E697" s="147" t="s">
        <v>1</v>
      </c>
      <c r="F697" s="148" t="s">
        <v>778</v>
      </c>
      <c r="H697" s="147" t="s">
        <v>1</v>
      </c>
      <c r="L697" s="146"/>
      <c r="M697" s="149"/>
      <c r="T697" s="150"/>
      <c r="AT697" s="147" t="s">
        <v>196</v>
      </c>
      <c r="AU697" s="147" t="s">
        <v>190</v>
      </c>
      <c r="AV697" s="12" t="s">
        <v>80</v>
      </c>
      <c r="AW697" s="12" t="s">
        <v>27</v>
      </c>
      <c r="AX697" s="12" t="s">
        <v>72</v>
      </c>
      <c r="AY697" s="147" t="s">
        <v>182</v>
      </c>
    </row>
    <row r="698" spans="2:51" s="13" customFormat="1">
      <c r="B698" s="151"/>
      <c r="D698" s="141" t="s">
        <v>196</v>
      </c>
      <c r="E698" s="152" t="s">
        <v>1</v>
      </c>
      <c r="F698" s="153" t="s">
        <v>808</v>
      </c>
      <c r="H698" s="154">
        <v>0.16200000000000001</v>
      </c>
      <c r="L698" s="151"/>
      <c r="M698" s="155"/>
      <c r="T698" s="156"/>
      <c r="AT698" s="152" t="s">
        <v>196</v>
      </c>
      <c r="AU698" s="152" t="s">
        <v>190</v>
      </c>
      <c r="AV698" s="13" t="s">
        <v>190</v>
      </c>
      <c r="AW698" s="13" t="s">
        <v>27</v>
      </c>
      <c r="AX698" s="13" t="s">
        <v>72</v>
      </c>
      <c r="AY698" s="152" t="s">
        <v>182</v>
      </c>
    </row>
    <row r="699" spans="2:51" s="13" customFormat="1">
      <c r="B699" s="151"/>
      <c r="D699" s="141" t="s">
        <v>196</v>
      </c>
      <c r="E699" s="152" t="s">
        <v>1</v>
      </c>
      <c r="F699" s="153" t="s">
        <v>809</v>
      </c>
      <c r="H699" s="154">
        <v>7.9000000000000001E-2</v>
      </c>
      <c r="L699" s="151"/>
      <c r="M699" s="155"/>
      <c r="T699" s="156"/>
      <c r="AT699" s="152" t="s">
        <v>196</v>
      </c>
      <c r="AU699" s="152" t="s">
        <v>190</v>
      </c>
      <c r="AV699" s="13" t="s">
        <v>190</v>
      </c>
      <c r="AW699" s="13" t="s">
        <v>27</v>
      </c>
      <c r="AX699" s="13" t="s">
        <v>72</v>
      </c>
      <c r="AY699" s="152" t="s">
        <v>182</v>
      </c>
    </row>
    <row r="700" spans="2:51" s="13" customFormat="1">
      <c r="B700" s="151"/>
      <c r="D700" s="141" t="s">
        <v>196</v>
      </c>
      <c r="E700" s="152" t="s">
        <v>1</v>
      </c>
      <c r="F700" s="153" t="s">
        <v>810</v>
      </c>
      <c r="H700" s="154">
        <v>0.34200000000000003</v>
      </c>
      <c r="L700" s="151"/>
      <c r="M700" s="155"/>
      <c r="T700" s="156"/>
      <c r="AT700" s="152" t="s">
        <v>196</v>
      </c>
      <c r="AU700" s="152" t="s">
        <v>190</v>
      </c>
      <c r="AV700" s="13" t="s">
        <v>190</v>
      </c>
      <c r="AW700" s="13" t="s">
        <v>27</v>
      </c>
      <c r="AX700" s="13" t="s">
        <v>72</v>
      </c>
      <c r="AY700" s="152" t="s">
        <v>182</v>
      </c>
    </row>
    <row r="701" spans="2:51" s="13" customFormat="1">
      <c r="B701" s="151"/>
      <c r="D701" s="141" t="s">
        <v>196</v>
      </c>
      <c r="E701" s="152" t="s">
        <v>1</v>
      </c>
      <c r="F701" s="153" t="s">
        <v>811</v>
      </c>
      <c r="H701" s="154">
        <v>0.35799999999999998</v>
      </c>
      <c r="L701" s="151"/>
      <c r="M701" s="155"/>
      <c r="T701" s="156"/>
      <c r="AT701" s="152" t="s">
        <v>196</v>
      </c>
      <c r="AU701" s="152" t="s">
        <v>190</v>
      </c>
      <c r="AV701" s="13" t="s">
        <v>190</v>
      </c>
      <c r="AW701" s="13" t="s">
        <v>27</v>
      </c>
      <c r="AX701" s="13" t="s">
        <v>72</v>
      </c>
      <c r="AY701" s="152" t="s">
        <v>182</v>
      </c>
    </row>
    <row r="702" spans="2:51" s="12" customFormat="1">
      <c r="B702" s="146"/>
      <c r="D702" s="141" t="s">
        <v>196</v>
      </c>
      <c r="E702" s="147" t="s">
        <v>1</v>
      </c>
      <c r="F702" s="148" t="s">
        <v>794</v>
      </c>
      <c r="H702" s="147" t="s">
        <v>1</v>
      </c>
      <c r="L702" s="146"/>
      <c r="M702" s="149"/>
      <c r="T702" s="150"/>
      <c r="AT702" s="147" t="s">
        <v>196</v>
      </c>
      <c r="AU702" s="147" t="s">
        <v>190</v>
      </c>
      <c r="AV702" s="12" t="s">
        <v>80</v>
      </c>
      <c r="AW702" s="12" t="s">
        <v>27</v>
      </c>
      <c r="AX702" s="12" t="s">
        <v>72</v>
      </c>
      <c r="AY702" s="147" t="s">
        <v>182</v>
      </c>
    </row>
    <row r="703" spans="2:51" s="13" customFormat="1">
      <c r="B703" s="151"/>
      <c r="D703" s="141" t="s">
        <v>196</v>
      </c>
      <c r="E703" s="152" t="s">
        <v>1</v>
      </c>
      <c r="F703" s="153" t="s">
        <v>812</v>
      </c>
      <c r="H703" s="154">
        <v>-1.9570000000000001</v>
      </c>
      <c r="L703" s="151"/>
      <c r="M703" s="155"/>
      <c r="T703" s="156"/>
      <c r="AT703" s="152" t="s">
        <v>196</v>
      </c>
      <c r="AU703" s="152" t="s">
        <v>190</v>
      </c>
      <c r="AV703" s="13" t="s">
        <v>190</v>
      </c>
      <c r="AW703" s="13" t="s">
        <v>27</v>
      </c>
      <c r="AX703" s="13" t="s">
        <v>72</v>
      </c>
      <c r="AY703" s="152" t="s">
        <v>182</v>
      </c>
    </row>
    <row r="704" spans="2:51" s="12" customFormat="1">
      <c r="B704" s="146"/>
      <c r="D704" s="141" t="s">
        <v>196</v>
      </c>
      <c r="E704" s="147" t="s">
        <v>1</v>
      </c>
      <c r="F704" s="148" t="s">
        <v>784</v>
      </c>
      <c r="H704" s="147" t="s">
        <v>1</v>
      </c>
      <c r="L704" s="146"/>
      <c r="M704" s="149"/>
      <c r="T704" s="150"/>
      <c r="AT704" s="147" t="s">
        <v>196</v>
      </c>
      <c r="AU704" s="147" t="s">
        <v>190</v>
      </c>
      <c r="AV704" s="12" t="s">
        <v>80</v>
      </c>
      <c r="AW704" s="12" t="s">
        <v>27</v>
      </c>
      <c r="AX704" s="12" t="s">
        <v>72</v>
      </c>
      <c r="AY704" s="147" t="s">
        <v>182</v>
      </c>
    </row>
    <row r="705" spans="2:65" s="13" customFormat="1">
      <c r="B705" s="151"/>
      <c r="D705" s="141" t="s">
        <v>196</v>
      </c>
      <c r="E705" s="152" t="s">
        <v>1</v>
      </c>
      <c r="F705" s="153" t="s">
        <v>813</v>
      </c>
      <c r="H705" s="154">
        <v>-2.5999999999999999E-2</v>
      </c>
      <c r="L705" s="151"/>
      <c r="M705" s="155"/>
      <c r="T705" s="156"/>
      <c r="AT705" s="152" t="s">
        <v>196</v>
      </c>
      <c r="AU705" s="152" t="s">
        <v>190</v>
      </c>
      <c r="AV705" s="13" t="s">
        <v>190</v>
      </c>
      <c r="AW705" s="13" t="s">
        <v>27</v>
      </c>
      <c r="AX705" s="13" t="s">
        <v>72</v>
      </c>
      <c r="AY705" s="152" t="s">
        <v>182</v>
      </c>
    </row>
    <row r="706" spans="2:65" s="13" customFormat="1">
      <c r="B706" s="151"/>
      <c r="D706" s="141" t="s">
        <v>196</v>
      </c>
      <c r="E706" s="152" t="s">
        <v>1</v>
      </c>
      <c r="F706" s="153" t="s">
        <v>814</v>
      </c>
      <c r="H706" s="154">
        <v>-4.3999999999999997E-2</v>
      </c>
      <c r="L706" s="151"/>
      <c r="M706" s="155"/>
      <c r="T706" s="156"/>
      <c r="AT706" s="152" t="s">
        <v>196</v>
      </c>
      <c r="AU706" s="152" t="s">
        <v>190</v>
      </c>
      <c r="AV706" s="13" t="s">
        <v>190</v>
      </c>
      <c r="AW706" s="13" t="s">
        <v>27</v>
      </c>
      <c r="AX706" s="13" t="s">
        <v>72</v>
      </c>
      <c r="AY706" s="152" t="s">
        <v>182</v>
      </c>
    </row>
    <row r="707" spans="2:65" s="13" customFormat="1">
      <c r="B707" s="151"/>
      <c r="D707" s="141" t="s">
        <v>196</v>
      </c>
      <c r="E707" s="152" t="s">
        <v>1</v>
      </c>
      <c r="F707" s="153" t="s">
        <v>815</v>
      </c>
      <c r="H707" s="154">
        <v>-7.4999999999999997E-2</v>
      </c>
      <c r="L707" s="151"/>
      <c r="M707" s="155"/>
      <c r="T707" s="156"/>
      <c r="AT707" s="152" t="s">
        <v>196</v>
      </c>
      <c r="AU707" s="152" t="s">
        <v>190</v>
      </c>
      <c r="AV707" s="13" t="s">
        <v>190</v>
      </c>
      <c r="AW707" s="13" t="s">
        <v>27</v>
      </c>
      <c r="AX707" s="13" t="s">
        <v>72</v>
      </c>
      <c r="AY707" s="152" t="s">
        <v>182</v>
      </c>
    </row>
    <row r="708" spans="2:65" s="13" customFormat="1">
      <c r="B708" s="151"/>
      <c r="D708" s="141" t="s">
        <v>196</v>
      </c>
      <c r="E708" s="152" t="s">
        <v>1</v>
      </c>
      <c r="F708" s="153" t="s">
        <v>816</v>
      </c>
      <c r="H708" s="154">
        <v>-5.6000000000000001E-2</v>
      </c>
      <c r="L708" s="151"/>
      <c r="M708" s="155"/>
      <c r="T708" s="156"/>
      <c r="AT708" s="152" t="s">
        <v>196</v>
      </c>
      <c r="AU708" s="152" t="s">
        <v>190</v>
      </c>
      <c r="AV708" s="13" t="s">
        <v>190</v>
      </c>
      <c r="AW708" s="13" t="s">
        <v>27</v>
      </c>
      <c r="AX708" s="13" t="s">
        <v>72</v>
      </c>
      <c r="AY708" s="152" t="s">
        <v>182</v>
      </c>
    </row>
    <row r="709" spans="2:65" s="12" customFormat="1">
      <c r="B709" s="146"/>
      <c r="D709" s="141" t="s">
        <v>196</v>
      </c>
      <c r="E709" s="147" t="s">
        <v>1</v>
      </c>
      <c r="F709" s="148" t="s">
        <v>781</v>
      </c>
      <c r="H709" s="147" t="s">
        <v>1</v>
      </c>
      <c r="L709" s="146"/>
      <c r="M709" s="149"/>
      <c r="T709" s="150"/>
      <c r="AT709" s="147" t="s">
        <v>196</v>
      </c>
      <c r="AU709" s="147" t="s">
        <v>190</v>
      </c>
      <c r="AV709" s="12" t="s">
        <v>80</v>
      </c>
      <c r="AW709" s="12" t="s">
        <v>27</v>
      </c>
      <c r="AX709" s="12" t="s">
        <v>72</v>
      </c>
      <c r="AY709" s="147" t="s">
        <v>182</v>
      </c>
    </row>
    <row r="710" spans="2:65" s="13" customFormat="1">
      <c r="B710" s="151"/>
      <c r="D710" s="141" t="s">
        <v>196</v>
      </c>
      <c r="E710" s="152" t="s">
        <v>1</v>
      </c>
      <c r="F710" s="153" t="s">
        <v>817</v>
      </c>
      <c r="H710" s="154">
        <v>-2.7E-2</v>
      </c>
      <c r="L710" s="151"/>
      <c r="M710" s="155"/>
      <c r="T710" s="156"/>
      <c r="AT710" s="152" t="s">
        <v>196</v>
      </c>
      <c r="AU710" s="152" t="s">
        <v>190</v>
      </c>
      <c r="AV710" s="13" t="s">
        <v>190</v>
      </c>
      <c r="AW710" s="13" t="s">
        <v>27</v>
      </c>
      <c r="AX710" s="13" t="s">
        <v>72</v>
      </c>
      <c r="AY710" s="152" t="s">
        <v>182</v>
      </c>
    </row>
    <row r="711" spans="2:65" s="15" customFormat="1">
      <c r="B711" s="172"/>
      <c r="D711" s="141" t="s">
        <v>196</v>
      </c>
      <c r="E711" s="173" t="s">
        <v>1</v>
      </c>
      <c r="F711" s="174" t="s">
        <v>379</v>
      </c>
      <c r="H711" s="175">
        <v>40.944000000000003</v>
      </c>
      <c r="L711" s="172"/>
      <c r="M711" s="176"/>
      <c r="T711" s="177"/>
      <c r="AT711" s="173" t="s">
        <v>196</v>
      </c>
      <c r="AU711" s="173" t="s">
        <v>190</v>
      </c>
      <c r="AV711" s="15" t="s">
        <v>106</v>
      </c>
      <c r="AW711" s="15" t="s">
        <v>27</v>
      </c>
      <c r="AX711" s="15" t="s">
        <v>72</v>
      </c>
      <c r="AY711" s="173" t="s">
        <v>182</v>
      </c>
    </row>
    <row r="712" spans="2:65" s="14" customFormat="1">
      <c r="B712" s="157"/>
      <c r="D712" s="141" t="s">
        <v>196</v>
      </c>
      <c r="E712" s="158" t="s">
        <v>1</v>
      </c>
      <c r="F712" s="159" t="s">
        <v>201</v>
      </c>
      <c r="H712" s="160">
        <v>70.093999999999994</v>
      </c>
      <c r="L712" s="157"/>
      <c r="M712" s="161"/>
      <c r="T712" s="162"/>
      <c r="AT712" s="158" t="s">
        <v>196</v>
      </c>
      <c r="AU712" s="158" t="s">
        <v>190</v>
      </c>
      <c r="AV712" s="14" t="s">
        <v>189</v>
      </c>
      <c r="AW712" s="14" t="s">
        <v>27</v>
      </c>
      <c r="AX712" s="14" t="s">
        <v>80</v>
      </c>
      <c r="AY712" s="158" t="s">
        <v>182</v>
      </c>
    </row>
    <row r="713" spans="2:65" s="1" customFormat="1" ht="24.2" customHeight="1">
      <c r="B713" s="29"/>
      <c r="C713" s="129" t="s">
        <v>818</v>
      </c>
      <c r="D713" s="129" t="s">
        <v>184</v>
      </c>
      <c r="E713" s="130" t="s">
        <v>819</v>
      </c>
      <c r="F713" s="131" t="s">
        <v>820</v>
      </c>
      <c r="G713" s="132" t="s">
        <v>187</v>
      </c>
      <c r="H713" s="133">
        <v>385.59899999999999</v>
      </c>
      <c r="I713" s="134">
        <v>611</v>
      </c>
      <c r="J713" s="134">
        <f>ROUND(I713*H713,2)</f>
        <v>235600.99</v>
      </c>
      <c r="K713" s="131" t="s">
        <v>188</v>
      </c>
      <c r="L713" s="29"/>
      <c r="M713" s="135" t="s">
        <v>1</v>
      </c>
      <c r="N713" s="136" t="s">
        <v>38</v>
      </c>
      <c r="O713" s="137">
        <v>0.377</v>
      </c>
      <c r="P713" s="137">
        <f>O713*H713</f>
        <v>145.370823</v>
      </c>
      <c r="Q713" s="137">
        <v>5.3299999999999997E-3</v>
      </c>
      <c r="R713" s="137">
        <f>Q713*H713</f>
        <v>2.0552426699999997</v>
      </c>
      <c r="S713" s="137">
        <v>0</v>
      </c>
      <c r="T713" s="138">
        <f>S713*H713</f>
        <v>0</v>
      </c>
      <c r="AR713" s="139" t="s">
        <v>189</v>
      </c>
      <c r="AT713" s="139" t="s">
        <v>184</v>
      </c>
      <c r="AU713" s="139" t="s">
        <v>190</v>
      </c>
      <c r="AY713" s="17" t="s">
        <v>182</v>
      </c>
      <c r="BE713" s="140">
        <f>IF(N713="základní",J713,0)</f>
        <v>0</v>
      </c>
      <c r="BF713" s="140">
        <f>IF(N713="snížená",J713,0)</f>
        <v>235600.99</v>
      </c>
      <c r="BG713" s="140">
        <f>IF(N713="zákl. přenesená",J713,0)</f>
        <v>0</v>
      </c>
      <c r="BH713" s="140">
        <f>IF(N713="sníž. přenesená",J713,0)</f>
        <v>0</v>
      </c>
      <c r="BI713" s="140">
        <f>IF(N713="nulová",J713,0)</f>
        <v>0</v>
      </c>
      <c r="BJ713" s="17" t="s">
        <v>190</v>
      </c>
      <c r="BK713" s="140">
        <f>ROUND(I713*H713,2)</f>
        <v>235600.99</v>
      </c>
      <c r="BL713" s="17" t="s">
        <v>189</v>
      </c>
      <c r="BM713" s="139" t="s">
        <v>821</v>
      </c>
    </row>
    <row r="714" spans="2:65" s="1" customFormat="1" ht="19.5">
      <c r="B714" s="29"/>
      <c r="D714" s="141" t="s">
        <v>192</v>
      </c>
      <c r="F714" s="142" t="s">
        <v>822</v>
      </c>
      <c r="L714" s="29"/>
      <c r="M714" s="143"/>
      <c r="T714" s="53"/>
      <c r="AT714" s="17" t="s">
        <v>192</v>
      </c>
      <c r="AU714" s="17" t="s">
        <v>190</v>
      </c>
    </row>
    <row r="715" spans="2:65" s="1" customFormat="1">
      <c r="B715" s="29"/>
      <c r="D715" s="144" t="s">
        <v>194</v>
      </c>
      <c r="F715" s="145" t="s">
        <v>823</v>
      </c>
      <c r="L715" s="29"/>
      <c r="M715" s="143"/>
      <c r="T715" s="53"/>
      <c r="AT715" s="17" t="s">
        <v>194</v>
      </c>
      <c r="AU715" s="17" t="s">
        <v>190</v>
      </c>
    </row>
    <row r="716" spans="2:65" s="12" customFormat="1">
      <c r="B716" s="146"/>
      <c r="D716" s="141" t="s">
        <v>196</v>
      </c>
      <c r="E716" s="147" t="s">
        <v>1</v>
      </c>
      <c r="F716" s="148" t="s">
        <v>824</v>
      </c>
      <c r="H716" s="147" t="s">
        <v>1</v>
      </c>
      <c r="L716" s="146"/>
      <c r="M716" s="149"/>
      <c r="T716" s="150"/>
      <c r="AT716" s="147" t="s">
        <v>196</v>
      </c>
      <c r="AU716" s="147" t="s">
        <v>190</v>
      </c>
      <c r="AV716" s="12" t="s">
        <v>80</v>
      </c>
      <c r="AW716" s="12" t="s">
        <v>27</v>
      </c>
      <c r="AX716" s="12" t="s">
        <v>72</v>
      </c>
      <c r="AY716" s="147" t="s">
        <v>182</v>
      </c>
    </row>
    <row r="717" spans="2:65" s="13" customFormat="1">
      <c r="B717" s="151"/>
      <c r="D717" s="141" t="s">
        <v>196</v>
      </c>
      <c r="E717" s="152" t="s">
        <v>1</v>
      </c>
      <c r="F717" s="153" t="s">
        <v>825</v>
      </c>
      <c r="H717" s="154">
        <v>56.55</v>
      </c>
      <c r="L717" s="151"/>
      <c r="M717" s="155"/>
      <c r="T717" s="156"/>
      <c r="AT717" s="152" t="s">
        <v>196</v>
      </c>
      <c r="AU717" s="152" t="s">
        <v>190</v>
      </c>
      <c r="AV717" s="13" t="s">
        <v>190</v>
      </c>
      <c r="AW717" s="13" t="s">
        <v>27</v>
      </c>
      <c r="AX717" s="13" t="s">
        <v>72</v>
      </c>
      <c r="AY717" s="152" t="s">
        <v>182</v>
      </c>
    </row>
    <row r="718" spans="2:65" s="12" customFormat="1">
      <c r="B718" s="146"/>
      <c r="D718" s="141" t="s">
        <v>196</v>
      </c>
      <c r="E718" s="147" t="s">
        <v>1</v>
      </c>
      <c r="F718" s="148" t="s">
        <v>826</v>
      </c>
      <c r="H718" s="147" t="s">
        <v>1</v>
      </c>
      <c r="L718" s="146"/>
      <c r="M718" s="149"/>
      <c r="T718" s="150"/>
      <c r="AT718" s="147" t="s">
        <v>196</v>
      </c>
      <c r="AU718" s="147" t="s">
        <v>190</v>
      </c>
      <c r="AV718" s="12" t="s">
        <v>80</v>
      </c>
      <c r="AW718" s="12" t="s">
        <v>27</v>
      </c>
      <c r="AX718" s="12" t="s">
        <v>72</v>
      </c>
      <c r="AY718" s="147" t="s">
        <v>182</v>
      </c>
    </row>
    <row r="719" spans="2:65" s="13" customFormat="1">
      <c r="B719" s="151"/>
      <c r="D719" s="141" t="s">
        <v>196</v>
      </c>
      <c r="E719" s="152" t="s">
        <v>1</v>
      </c>
      <c r="F719" s="153" t="s">
        <v>827</v>
      </c>
      <c r="H719" s="154">
        <v>-5.16</v>
      </c>
      <c r="L719" s="151"/>
      <c r="M719" s="155"/>
      <c r="T719" s="156"/>
      <c r="AT719" s="152" t="s">
        <v>196</v>
      </c>
      <c r="AU719" s="152" t="s">
        <v>190</v>
      </c>
      <c r="AV719" s="13" t="s">
        <v>190</v>
      </c>
      <c r="AW719" s="13" t="s">
        <v>27</v>
      </c>
      <c r="AX719" s="13" t="s">
        <v>72</v>
      </c>
      <c r="AY719" s="152" t="s">
        <v>182</v>
      </c>
    </row>
    <row r="720" spans="2:65" s="12" customFormat="1">
      <c r="B720" s="146"/>
      <c r="D720" s="141" t="s">
        <v>196</v>
      </c>
      <c r="E720" s="147" t="s">
        <v>1</v>
      </c>
      <c r="F720" s="148" t="s">
        <v>828</v>
      </c>
      <c r="H720" s="147" t="s">
        <v>1</v>
      </c>
      <c r="L720" s="146"/>
      <c r="M720" s="149"/>
      <c r="T720" s="150"/>
      <c r="AT720" s="147" t="s">
        <v>196</v>
      </c>
      <c r="AU720" s="147" t="s">
        <v>190</v>
      </c>
      <c r="AV720" s="12" t="s">
        <v>80</v>
      </c>
      <c r="AW720" s="12" t="s">
        <v>27</v>
      </c>
      <c r="AX720" s="12" t="s">
        <v>72</v>
      </c>
      <c r="AY720" s="147" t="s">
        <v>182</v>
      </c>
    </row>
    <row r="721" spans="2:51" s="13" customFormat="1">
      <c r="B721" s="151"/>
      <c r="D721" s="141" t="s">
        <v>196</v>
      </c>
      <c r="E721" s="152" t="s">
        <v>1</v>
      </c>
      <c r="F721" s="153" t="s">
        <v>829</v>
      </c>
      <c r="H721" s="154">
        <v>-0.61299999999999999</v>
      </c>
      <c r="L721" s="151"/>
      <c r="M721" s="155"/>
      <c r="T721" s="156"/>
      <c r="AT721" s="152" t="s">
        <v>196</v>
      </c>
      <c r="AU721" s="152" t="s">
        <v>190</v>
      </c>
      <c r="AV721" s="13" t="s">
        <v>190</v>
      </c>
      <c r="AW721" s="13" t="s">
        <v>27</v>
      </c>
      <c r="AX721" s="13" t="s">
        <v>72</v>
      </c>
      <c r="AY721" s="152" t="s">
        <v>182</v>
      </c>
    </row>
    <row r="722" spans="2:51" s="15" customFormat="1">
      <c r="B722" s="172"/>
      <c r="D722" s="141" t="s">
        <v>196</v>
      </c>
      <c r="E722" s="173" t="s">
        <v>1</v>
      </c>
      <c r="F722" s="174" t="s">
        <v>379</v>
      </c>
      <c r="H722" s="175">
        <v>50.777000000000001</v>
      </c>
      <c r="L722" s="172"/>
      <c r="M722" s="176"/>
      <c r="T722" s="177"/>
      <c r="AT722" s="173" t="s">
        <v>196</v>
      </c>
      <c r="AU722" s="173" t="s">
        <v>190</v>
      </c>
      <c r="AV722" s="15" t="s">
        <v>106</v>
      </c>
      <c r="AW722" s="15" t="s">
        <v>27</v>
      </c>
      <c r="AX722" s="15" t="s">
        <v>72</v>
      </c>
      <c r="AY722" s="173" t="s">
        <v>182</v>
      </c>
    </row>
    <row r="723" spans="2:51" s="12" customFormat="1">
      <c r="B723" s="146"/>
      <c r="D723" s="141" t="s">
        <v>196</v>
      </c>
      <c r="E723" s="147" t="s">
        <v>1</v>
      </c>
      <c r="F723" s="148" t="s">
        <v>830</v>
      </c>
      <c r="H723" s="147" t="s">
        <v>1</v>
      </c>
      <c r="L723" s="146"/>
      <c r="M723" s="149"/>
      <c r="T723" s="150"/>
      <c r="AT723" s="147" t="s">
        <v>196</v>
      </c>
      <c r="AU723" s="147" t="s">
        <v>190</v>
      </c>
      <c r="AV723" s="12" t="s">
        <v>80</v>
      </c>
      <c r="AW723" s="12" t="s">
        <v>27</v>
      </c>
      <c r="AX723" s="12" t="s">
        <v>72</v>
      </c>
      <c r="AY723" s="147" t="s">
        <v>182</v>
      </c>
    </row>
    <row r="724" spans="2:51" s="13" customFormat="1">
      <c r="B724" s="151"/>
      <c r="D724" s="141" t="s">
        <v>196</v>
      </c>
      <c r="E724" s="152" t="s">
        <v>1</v>
      </c>
      <c r="F724" s="153" t="s">
        <v>831</v>
      </c>
      <c r="H724" s="154">
        <v>64.400000000000006</v>
      </c>
      <c r="L724" s="151"/>
      <c r="M724" s="155"/>
      <c r="T724" s="156"/>
      <c r="AT724" s="152" t="s">
        <v>196</v>
      </c>
      <c r="AU724" s="152" t="s">
        <v>190</v>
      </c>
      <c r="AV724" s="13" t="s">
        <v>190</v>
      </c>
      <c r="AW724" s="13" t="s">
        <v>27</v>
      </c>
      <c r="AX724" s="13" t="s">
        <v>72</v>
      </c>
      <c r="AY724" s="152" t="s">
        <v>182</v>
      </c>
    </row>
    <row r="725" spans="2:51" s="15" customFormat="1">
      <c r="B725" s="172"/>
      <c r="D725" s="141" t="s">
        <v>196</v>
      </c>
      <c r="E725" s="173" t="s">
        <v>1</v>
      </c>
      <c r="F725" s="174" t="s">
        <v>379</v>
      </c>
      <c r="H725" s="175">
        <v>64.400000000000006</v>
      </c>
      <c r="L725" s="172"/>
      <c r="M725" s="176"/>
      <c r="T725" s="177"/>
      <c r="AT725" s="173" t="s">
        <v>196</v>
      </c>
      <c r="AU725" s="173" t="s">
        <v>190</v>
      </c>
      <c r="AV725" s="15" t="s">
        <v>106</v>
      </c>
      <c r="AW725" s="15" t="s">
        <v>27</v>
      </c>
      <c r="AX725" s="15" t="s">
        <v>72</v>
      </c>
      <c r="AY725" s="173" t="s">
        <v>182</v>
      </c>
    </row>
    <row r="726" spans="2:51" s="12" customFormat="1">
      <c r="B726" s="146"/>
      <c r="D726" s="141" t="s">
        <v>196</v>
      </c>
      <c r="E726" s="147" t="s">
        <v>1</v>
      </c>
      <c r="F726" s="148" t="s">
        <v>832</v>
      </c>
      <c r="H726" s="147" t="s">
        <v>1</v>
      </c>
      <c r="L726" s="146"/>
      <c r="M726" s="149"/>
      <c r="T726" s="150"/>
      <c r="AT726" s="147" t="s">
        <v>196</v>
      </c>
      <c r="AU726" s="147" t="s">
        <v>190</v>
      </c>
      <c r="AV726" s="12" t="s">
        <v>80</v>
      </c>
      <c r="AW726" s="12" t="s">
        <v>27</v>
      </c>
      <c r="AX726" s="12" t="s">
        <v>72</v>
      </c>
      <c r="AY726" s="147" t="s">
        <v>182</v>
      </c>
    </row>
    <row r="727" spans="2:51" s="13" customFormat="1">
      <c r="B727" s="151"/>
      <c r="D727" s="141" t="s">
        <v>196</v>
      </c>
      <c r="E727" s="152" t="s">
        <v>1</v>
      </c>
      <c r="F727" s="153" t="s">
        <v>833</v>
      </c>
      <c r="H727" s="154">
        <v>45.648000000000003</v>
      </c>
      <c r="L727" s="151"/>
      <c r="M727" s="155"/>
      <c r="T727" s="156"/>
      <c r="AT727" s="152" t="s">
        <v>196</v>
      </c>
      <c r="AU727" s="152" t="s">
        <v>190</v>
      </c>
      <c r="AV727" s="13" t="s">
        <v>190</v>
      </c>
      <c r="AW727" s="13" t="s">
        <v>27</v>
      </c>
      <c r="AX727" s="13" t="s">
        <v>72</v>
      </c>
      <c r="AY727" s="152" t="s">
        <v>182</v>
      </c>
    </row>
    <row r="728" spans="2:51" s="13" customFormat="1">
      <c r="B728" s="151"/>
      <c r="D728" s="141" t="s">
        <v>196</v>
      </c>
      <c r="E728" s="152" t="s">
        <v>1</v>
      </c>
      <c r="F728" s="153" t="s">
        <v>834</v>
      </c>
      <c r="H728" s="154">
        <v>14.026999999999999</v>
      </c>
      <c r="L728" s="151"/>
      <c r="M728" s="155"/>
      <c r="T728" s="156"/>
      <c r="AT728" s="152" t="s">
        <v>196</v>
      </c>
      <c r="AU728" s="152" t="s">
        <v>190</v>
      </c>
      <c r="AV728" s="13" t="s">
        <v>190</v>
      </c>
      <c r="AW728" s="13" t="s">
        <v>27</v>
      </c>
      <c r="AX728" s="13" t="s">
        <v>72</v>
      </c>
      <c r="AY728" s="152" t="s">
        <v>182</v>
      </c>
    </row>
    <row r="729" spans="2:51" s="13" customFormat="1">
      <c r="B729" s="151"/>
      <c r="D729" s="141" t="s">
        <v>196</v>
      </c>
      <c r="E729" s="152" t="s">
        <v>1</v>
      </c>
      <c r="F729" s="153" t="s">
        <v>835</v>
      </c>
      <c r="H729" s="154">
        <v>0.73799999999999999</v>
      </c>
      <c r="L729" s="151"/>
      <c r="M729" s="155"/>
      <c r="T729" s="156"/>
      <c r="AT729" s="152" t="s">
        <v>196</v>
      </c>
      <c r="AU729" s="152" t="s">
        <v>190</v>
      </c>
      <c r="AV729" s="13" t="s">
        <v>190</v>
      </c>
      <c r="AW729" s="13" t="s">
        <v>27</v>
      </c>
      <c r="AX729" s="13" t="s">
        <v>72</v>
      </c>
      <c r="AY729" s="152" t="s">
        <v>182</v>
      </c>
    </row>
    <row r="730" spans="2:51" s="13" customFormat="1" ht="22.5">
      <c r="B730" s="151"/>
      <c r="D730" s="141" t="s">
        <v>196</v>
      </c>
      <c r="E730" s="152" t="s">
        <v>1</v>
      </c>
      <c r="F730" s="153" t="s">
        <v>836</v>
      </c>
      <c r="H730" s="154">
        <v>46.024999999999999</v>
      </c>
      <c r="L730" s="151"/>
      <c r="M730" s="155"/>
      <c r="T730" s="156"/>
      <c r="AT730" s="152" t="s">
        <v>196</v>
      </c>
      <c r="AU730" s="152" t="s">
        <v>190</v>
      </c>
      <c r="AV730" s="13" t="s">
        <v>190</v>
      </c>
      <c r="AW730" s="13" t="s">
        <v>27</v>
      </c>
      <c r="AX730" s="13" t="s">
        <v>72</v>
      </c>
      <c r="AY730" s="152" t="s">
        <v>182</v>
      </c>
    </row>
    <row r="731" spans="2:51" s="13" customFormat="1">
      <c r="B731" s="151"/>
      <c r="D731" s="141" t="s">
        <v>196</v>
      </c>
      <c r="E731" s="152" t="s">
        <v>1</v>
      </c>
      <c r="F731" s="153" t="s">
        <v>837</v>
      </c>
      <c r="H731" s="154">
        <v>4.8600000000000003</v>
      </c>
      <c r="L731" s="151"/>
      <c r="M731" s="155"/>
      <c r="T731" s="156"/>
      <c r="AT731" s="152" t="s">
        <v>196</v>
      </c>
      <c r="AU731" s="152" t="s">
        <v>190</v>
      </c>
      <c r="AV731" s="13" t="s">
        <v>190</v>
      </c>
      <c r="AW731" s="13" t="s">
        <v>27</v>
      </c>
      <c r="AX731" s="13" t="s">
        <v>72</v>
      </c>
      <c r="AY731" s="152" t="s">
        <v>182</v>
      </c>
    </row>
    <row r="732" spans="2:51" s="13" customFormat="1">
      <c r="B732" s="151"/>
      <c r="D732" s="141" t="s">
        <v>196</v>
      </c>
      <c r="E732" s="152" t="s">
        <v>1</v>
      </c>
      <c r="F732" s="153" t="s">
        <v>838</v>
      </c>
      <c r="H732" s="154">
        <v>0.78500000000000003</v>
      </c>
      <c r="L732" s="151"/>
      <c r="M732" s="155"/>
      <c r="T732" s="156"/>
      <c r="AT732" s="152" t="s">
        <v>196</v>
      </c>
      <c r="AU732" s="152" t="s">
        <v>190</v>
      </c>
      <c r="AV732" s="13" t="s">
        <v>190</v>
      </c>
      <c r="AW732" s="13" t="s">
        <v>27</v>
      </c>
      <c r="AX732" s="13" t="s">
        <v>72</v>
      </c>
      <c r="AY732" s="152" t="s">
        <v>182</v>
      </c>
    </row>
    <row r="733" spans="2:51" s="13" customFormat="1">
      <c r="B733" s="151"/>
      <c r="D733" s="141" t="s">
        <v>196</v>
      </c>
      <c r="E733" s="152" t="s">
        <v>1</v>
      </c>
      <c r="F733" s="153" t="s">
        <v>839</v>
      </c>
      <c r="H733" s="154">
        <v>0.9</v>
      </c>
      <c r="L733" s="151"/>
      <c r="M733" s="155"/>
      <c r="T733" s="156"/>
      <c r="AT733" s="152" t="s">
        <v>196</v>
      </c>
      <c r="AU733" s="152" t="s">
        <v>190</v>
      </c>
      <c r="AV733" s="13" t="s">
        <v>190</v>
      </c>
      <c r="AW733" s="13" t="s">
        <v>27</v>
      </c>
      <c r="AX733" s="13" t="s">
        <v>72</v>
      </c>
      <c r="AY733" s="152" t="s">
        <v>182</v>
      </c>
    </row>
    <row r="734" spans="2:51" s="13" customFormat="1">
      <c r="B734" s="151"/>
      <c r="D734" s="141" t="s">
        <v>196</v>
      </c>
      <c r="E734" s="152" t="s">
        <v>1</v>
      </c>
      <c r="F734" s="153" t="s">
        <v>840</v>
      </c>
      <c r="H734" s="154">
        <v>13.14</v>
      </c>
      <c r="L734" s="151"/>
      <c r="M734" s="155"/>
      <c r="T734" s="156"/>
      <c r="AT734" s="152" t="s">
        <v>196</v>
      </c>
      <c r="AU734" s="152" t="s">
        <v>190</v>
      </c>
      <c r="AV734" s="13" t="s">
        <v>190</v>
      </c>
      <c r="AW734" s="13" t="s">
        <v>27</v>
      </c>
      <c r="AX734" s="13" t="s">
        <v>72</v>
      </c>
      <c r="AY734" s="152" t="s">
        <v>182</v>
      </c>
    </row>
    <row r="735" spans="2:51" s="13" customFormat="1">
      <c r="B735" s="151"/>
      <c r="D735" s="141" t="s">
        <v>196</v>
      </c>
      <c r="E735" s="152" t="s">
        <v>1</v>
      </c>
      <c r="F735" s="153" t="s">
        <v>841</v>
      </c>
      <c r="H735" s="154">
        <v>0.33500000000000002</v>
      </c>
      <c r="L735" s="151"/>
      <c r="M735" s="155"/>
      <c r="T735" s="156"/>
      <c r="AT735" s="152" t="s">
        <v>196</v>
      </c>
      <c r="AU735" s="152" t="s">
        <v>190</v>
      </c>
      <c r="AV735" s="13" t="s">
        <v>190</v>
      </c>
      <c r="AW735" s="13" t="s">
        <v>27</v>
      </c>
      <c r="AX735" s="13" t="s">
        <v>72</v>
      </c>
      <c r="AY735" s="152" t="s">
        <v>182</v>
      </c>
    </row>
    <row r="736" spans="2:51" s="12" customFormat="1">
      <c r="B736" s="146"/>
      <c r="D736" s="141" t="s">
        <v>196</v>
      </c>
      <c r="E736" s="147" t="s">
        <v>1</v>
      </c>
      <c r="F736" s="148" t="s">
        <v>828</v>
      </c>
      <c r="H736" s="147" t="s">
        <v>1</v>
      </c>
      <c r="L736" s="146"/>
      <c r="M736" s="149"/>
      <c r="T736" s="150"/>
      <c r="AT736" s="147" t="s">
        <v>196</v>
      </c>
      <c r="AU736" s="147" t="s">
        <v>190</v>
      </c>
      <c r="AV736" s="12" t="s">
        <v>80</v>
      </c>
      <c r="AW736" s="12" t="s">
        <v>27</v>
      </c>
      <c r="AX736" s="12" t="s">
        <v>72</v>
      </c>
      <c r="AY736" s="147" t="s">
        <v>182</v>
      </c>
    </row>
    <row r="737" spans="2:65" s="13" customFormat="1">
      <c r="B737" s="151"/>
      <c r="D737" s="141" t="s">
        <v>196</v>
      </c>
      <c r="E737" s="152" t="s">
        <v>1</v>
      </c>
      <c r="F737" s="153" t="s">
        <v>842</v>
      </c>
      <c r="H737" s="154">
        <v>-0.875</v>
      </c>
      <c r="L737" s="151"/>
      <c r="M737" s="155"/>
      <c r="T737" s="156"/>
      <c r="AT737" s="152" t="s">
        <v>196</v>
      </c>
      <c r="AU737" s="152" t="s">
        <v>190</v>
      </c>
      <c r="AV737" s="13" t="s">
        <v>190</v>
      </c>
      <c r="AW737" s="13" t="s">
        <v>27</v>
      </c>
      <c r="AX737" s="13" t="s">
        <v>72</v>
      </c>
      <c r="AY737" s="152" t="s">
        <v>182</v>
      </c>
    </row>
    <row r="738" spans="2:65" s="12" customFormat="1">
      <c r="B738" s="146"/>
      <c r="D738" s="141" t="s">
        <v>196</v>
      </c>
      <c r="E738" s="147" t="s">
        <v>1</v>
      </c>
      <c r="F738" s="148" t="s">
        <v>843</v>
      </c>
      <c r="H738" s="147" t="s">
        <v>1</v>
      </c>
      <c r="L738" s="146"/>
      <c r="M738" s="149"/>
      <c r="T738" s="150"/>
      <c r="AT738" s="147" t="s">
        <v>196</v>
      </c>
      <c r="AU738" s="147" t="s">
        <v>190</v>
      </c>
      <c r="AV738" s="12" t="s">
        <v>80</v>
      </c>
      <c r="AW738" s="12" t="s">
        <v>27</v>
      </c>
      <c r="AX738" s="12" t="s">
        <v>72</v>
      </c>
      <c r="AY738" s="147" t="s">
        <v>182</v>
      </c>
    </row>
    <row r="739" spans="2:65" s="13" customFormat="1">
      <c r="B739" s="151"/>
      <c r="D739" s="141" t="s">
        <v>196</v>
      </c>
      <c r="E739" s="152" t="s">
        <v>1</v>
      </c>
      <c r="F739" s="153" t="s">
        <v>844</v>
      </c>
      <c r="H739" s="154">
        <v>-7.5359999999999996</v>
      </c>
      <c r="L739" s="151"/>
      <c r="M739" s="155"/>
      <c r="T739" s="156"/>
      <c r="AT739" s="152" t="s">
        <v>196</v>
      </c>
      <c r="AU739" s="152" t="s">
        <v>190</v>
      </c>
      <c r="AV739" s="13" t="s">
        <v>190</v>
      </c>
      <c r="AW739" s="13" t="s">
        <v>27</v>
      </c>
      <c r="AX739" s="13" t="s">
        <v>72</v>
      </c>
      <c r="AY739" s="152" t="s">
        <v>182</v>
      </c>
    </row>
    <row r="740" spans="2:65" s="15" customFormat="1">
      <c r="B740" s="172"/>
      <c r="D740" s="141" t="s">
        <v>196</v>
      </c>
      <c r="E740" s="173" t="s">
        <v>1</v>
      </c>
      <c r="F740" s="174" t="s">
        <v>379</v>
      </c>
      <c r="H740" s="175">
        <v>118.047</v>
      </c>
      <c r="L740" s="172"/>
      <c r="M740" s="176"/>
      <c r="T740" s="177"/>
      <c r="AT740" s="173" t="s">
        <v>196</v>
      </c>
      <c r="AU740" s="173" t="s">
        <v>190</v>
      </c>
      <c r="AV740" s="15" t="s">
        <v>106</v>
      </c>
      <c r="AW740" s="15" t="s">
        <v>27</v>
      </c>
      <c r="AX740" s="15" t="s">
        <v>72</v>
      </c>
      <c r="AY740" s="173" t="s">
        <v>182</v>
      </c>
    </row>
    <row r="741" spans="2:65" s="12" customFormat="1">
      <c r="B741" s="146"/>
      <c r="D741" s="141" t="s">
        <v>196</v>
      </c>
      <c r="E741" s="147" t="s">
        <v>1</v>
      </c>
      <c r="F741" s="148" t="s">
        <v>845</v>
      </c>
      <c r="H741" s="147" t="s">
        <v>1</v>
      </c>
      <c r="L741" s="146"/>
      <c r="M741" s="149"/>
      <c r="T741" s="150"/>
      <c r="AT741" s="147" t="s">
        <v>196</v>
      </c>
      <c r="AU741" s="147" t="s">
        <v>190</v>
      </c>
      <c r="AV741" s="12" t="s">
        <v>80</v>
      </c>
      <c r="AW741" s="12" t="s">
        <v>27</v>
      </c>
      <c r="AX741" s="12" t="s">
        <v>72</v>
      </c>
      <c r="AY741" s="147" t="s">
        <v>182</v>
      </c>
    </row>
    <row r="742" spans="2:65" s="13" customFormat="1">
      <c r="B742" s="151"/>
      <c r="D742" s="141" t="s">
        <v>196</v>
      </c>
      <c r="E742" s="152" t="s">
        <v>1</v>
      </c>
      <c r="F742" s="153" t="s">
        <v>846</v>
      </c>
      <c r="H742" s="154">
        <v>26.5</v>
      </c>
      <c r="L742" s="151"/>
      <c r="M742" s="155"/>
      <c r="T742" s="156"/>
      <c r="AT742" s="152" t="s">
        <v>196</v>
      </c>
      <c r="AU742" s="152" t="s">
        <v>190</v>
      </c>
      <c r="AV742" s="13" t="s">
        <v>190</v>
      </c>
      <c r="AW742" s="13" t="s">
        <v>27</v>
      </c>
      <c r="AX742" s="13" t="s">
        <v>72</v>
      </c>
      <c r="AY742" s="152" t="s">
        <v>182</v>
      </c>
    </row>
    <row r="743" spans="2:65" s="13" customFormat="1">
      <c r="B743" s="151"/>
      <c r="D743" s="141" t="s">
        <v>196</v>
      </c>
      <c r="E743" s="152" t="s">
        <v>1</v>
      </c>
      <c r="F743" s="153" t="s">
        <v>847</v>
      </c>
      <c r="H743" s="154">
        <v>61.75</v>
      </c>
      <c r="L743" s="151"/>
      <c r="M743" s="155"/>
      <c r="T743" s="156"/>
      <c r="AT743" s="152" t="s">
        <v>196</v>
      </c>
      <c r="AU743" s="152" t="s">
        <v>190</v>
      </c>
      <c r="AV743" s="13" t="s">
        <v>190</v>
      </c>
      <c r="AW743" s="13" t="s">
        <v>27</v>
      </c>
      <c r="AX743" s="13" t="s">
        <v>72</v>
      </c>
      <c r="AY743" s="152" t="s">
        <v>182</v>
      </c>
    </row>
    <row r="744" spans="2:65" s="13" customFormat="1">
      <c r="B744" s="151"/>
      <c r="D744" s="141" t="s">
        <v>196</v>
      </c>
      <c r="E744" s="152" t="s">
        <v>1</v>
      </c>
      <c r="F744" s="153" t="s">
        <v>848</v>
      </c>
      <c r="H744" s="154">
        <v>64.125</v>
      </c>
      <c r="L744" s="151"/>
      <c r="M744" s="155"/>
      <c r="T744" s="156"/>
      <c r="AT744" s="152" t="s">
        <v>196</v>
      </c>
      <c r="AU744" s="152" t="s">
        <v>190</v>
      </c>
      <c r="AV744" s="13" t="s">
        <v>190</v>
      </c>
      <c r="AW744" s="13" t="s">
        <v>27</v>
      </c>
      <c r="AX744" s="13" t="s">
        <v>72</v>
      </c>
      <c r="AY744" s="152" t="s">
        <v>182</v>
      </c>
    </row>
    <row r="745" spans="2:65" s="15" customFormat="1">
      <c r="B745" s="172"/>
      <c r="D745" s="141" t="s">
        <v>196</v>
      </c>
      <c r="E745" s="173" t="s">
        <v>1</v>
      </c>
      <c r="F745" s="174" t="s">
        <v>379</v>
      </c>
      <c r="H745" s="175">
        <v>152.375</v>
      </c>
      <c r="L745" s="172"/>
      <c r="M745" s="176"/>
      <c r="T745" s="177"/>
      <c r="AT745" s="173" t="s">
        <v>196</v>
      </c>
      <c r="AU745" s="173" t="s">
        <v>190</v>
      </c>
      <c r="AV745" s="15" t="s">
        <v>106</v>
      </c>
      <c r="AW745" s="15" t="s">
        <v>27</v>
      </c>
      <c r="AX745" s="15" t="s">
        <v>72</v>
      </c>
      <c r="AY745" s="173" t="s">
        <v>182</v>
      </c>
    </row>
    <row r="746" spans="2:65" s="14" customFormat="1">
      <c r="B746" s="157"/>
      <c r="D746" s="141" t="s">
        <v>196</v>
      </c>
      <c r="E746" s="158" t="s">
        <v>1</v>
      </c>
      <c r="F746" s="159" t="s">
        <v>201</v>
      </c>
      <c r="H746" s="160">
        <v>385.59899999999999</v>
      </c>
      <c r="L746" s="157"/>
      <c r="M746" s="161"/>
      <c r="T746" s="162"/>
      <c r="AT746" s="158" t="s">
        <v>196</v>
      </c>
      <c r="AU746" s="158" t="s">
        <v>190</v>
      </c>
      <c r="AV746" s="14" t="s">
        <v>189</v>
      </c>
      <c r="AW746" s="14" t="s">
        <v>27</v>
      </c>
      <c r="AX746" s="14" t="s">
        <v>80</v>
      </c>
      <c r="AY746" s="158" t="s">
        <v>182</v>
      </c>
    </row>
    <row r="747" spans="2:65" s="1" customFormat="1" ht="24.2" customHeight="1">
      <c r="B747" s="29"/>
      <c r="C747" s="129" t="s">
        <v>849</v>
      </c>
      <c r="D747" s="129" t="s">
        <v>184</v>
      </c>
      <c r="E747" s="130" t="s">
        <v>850</v>
      </c>
      <c r="F747" s="131" t="s">
        <v>851</v>
      </c>
      <c r="G747" s="132" t="s">
        <v>187</v>
      </c>
      <c r="H747" s="133">
        <v>385.59899999999999</v>
      </c>
      <c r="I747" s="134">
        <v>153</v>
      </c>
      <c r="J747" s="134">
        <f>ROUND(I747*H747,2)</f>
        <v>58996.65</v>
      </c>
      <c r="K747" s="131" t="s">
        <v>188</v>
      </c>
      <c r="L747" s="29"/>
      <c r="M747" s="135" t="s">
        <v>1</v>
      </c>
      <c r="N747" s="136" t="s">
        <v>38</v>
      </c>
      <c r="O747" s="137">
        <v>0.22500000000000001</v>
      </c>
      <c r="P747" s="137">
        <f>O747*H747</f>
        <v>86.759775000000005</v>
      </c>
      <c r="Q747" s="137">
        <v>0</v>
      </c>
      <c r="R747" s="137">
        <f>Q747*H747</f>
        <v>0</v>
      </c>
      <c r="S747" s="137">
        <v>0</v>
      </c>
      <c r="T747" s="138">
        <f>S747*H747</f>
        <v>0</v>
      </c>
      <c r="AR747" s="139" t="s">
        <v>189</v>
      </c>
      <c r="AT747" s="139" t="s">
        <v>184</v>
      </c>
      <c r="AU747" s="139" t="s">
        <v>190</v>
      </c>
      <c r="AY747" s="17" t="s">
        <v>182</v>
      </c>
      <c r="BE747" s="140">
        <f>IF(N747="základní",J747,0)</f>
        <v>0</v>
      </c>
      <c r="BF747" s="140">
        <f>IF(N747="snížená",J747,0)</f>
        <v>58996.65</v>
      </c>
      <c r="BG747" s="140">
        <f>IF(N747="zákl. přenesená",J747,0)</f>
        <v>0</v>
      </c>
      <c r="BH747" s="140">
        <f>IF(N747="sníž. přenesená",J747,0)</f>
        <v>0</v>
      </c>
      <c r="BI747" s="140">
        <f>IF(N747="nulová",J747,0)</f>
        <v>0</v>
      </c>
      <c r="BJ747" s="17" t="s">
        <v>190</v>
      </c>
      <c r="BK747" s="140">
        <f>ROUND(I747*H747,2)</f>
        <v>58996.65</v>
      </c>
      <c r="BL747" s="17" t="s">
        <v>189</v>
      </c>
      <c r="BM747" s="139" t="s">
        <v>852</v>
      </c>
    </row>
    <row r="748" spans="2:65" s="1" customFormat="1" ht="19.5">
      <c r="B748" s="29"/>
      <c r="D748" s="141" t="s">
        <v>192</v>
      </c>
      <c r="F748" s="142" t="s">
        <v>853</v>
      </c>
      <c r="L748" s="29"/>
      <c r="M748" s="143"/>
      <c r="T748" s="53"/>
      <c r="AT748" s="17" t="s">
        <v>192</v>
      </c>
      <c r="AU748" s="17" t="s">
        <v>190</v>
      </c>
    </row>
    <row r="749" spans="2:65" s="1" customFormat="1">
      <c r="B749" s="29"/>
      <c r="D749" s="144" t="s">
        <v>194</v>
      </c>
      <c r="F749" s="145" t="s">
        <v>854</v>
      </c>
      <c r="L749" s="29"/>
      <c r="M749" s="143"/>
      <c r="T749" s="53"/>
      <c r="AT749" s="17" t="s">
        <v>194</v>
      </c>
      <c r="AU749" s="17" t="s">
        <v>190</v>
      </c>
    </row>
    <row r="750" spans="2:65" s="13" customFormat="1">
      <c r="B750" s="151"/>
      <c r="D750" s="141" t="s">
        <v>196</v>
      </c>
      <c r="E750" s="152" t="s">
        <v>1</v>
      </c>
      <c r="F750" s="153" t="s">
        <v>855</v>
      </c>
      <c r="H750" s="154">
        <v>385.59899999999999</v>
      </c>
      <c r="L750" s="151"/>
      <c r="M750" s="155"/>
      <c r="T750" s="156"/>
      <c r="AT750" s="152" t="s">
        <v>196</v>
      </c>
      <c r="AU750" s="152" t="s">
        <v>190</v>
      </c>
      <c r="AV750" s="13" t="s">
        <v>190</v>
      </c>
      <c r="AW750" s="13" t="s">
        <v>27</v>
      </c>
      <c r="AX750" s="13" t="s">
        <v>80</v>
      </c>
      <c r="AY750" s="152" t="s">
        <v>182</v>
      </c>
    </row>
    <row r="751" spans="2:65" s="1" customFormat="1" ht="24.2" customHeight="1">
      <c r="B751" s="29"/>
      <c r="C751" s="129" t="s">
        <v>856</v>
      </c>
      <c r="D751" s="129" t="s">
        <v>184</v>
      </c>
      <c r="E751" s="130" t="s">
        <v>857</v>
      </c>
      <c r="F751" s="131" t="s">
        <v>858</v>
      </c>
      <c r="G751" s="132" t="s">
        <v>187</v>
      </c>
      <c r="H751" s="133">
        <v>385.59899999999999</v>
      </c>
      <c r="I751" s="134">
        <v>228</v>
      </c>
      <c r="J751" s="134">
        <f>ROUND(I751*H751,2)</f>
        <v>87916.57</v>
      </c>
      <c r="K751" s="131" t="s">
        <v>188</v>
      </c>
      <c r="L751" s="29"/>
      <c r="M751" s="135" t="s">
        <v>1</v>
      </c>
      <c r="N751" s="136" t="s">
        <v>38</v>
      </c>
      <c r="O751" s="137">
        <v>0.2</v>
      </c>
      <c r="P751" s="137">
        <f>O751*H751</f>
        <v>77.119799999999998</v>
      </c>
      <c r="Q751" s="137">
        <v>8.8000000000000003E-4</v>
      </c>
      <c r="R751" s="137">
        <f>Q751*H751</f>
        <v>0.33932711999999998</v>
      </c>
      <c r="S751" s="137">
        <v>0</v>
      </c>
      <c r="T751" s="138">
        <f>S751*H751</f>
        <v>0</v>
      </c>
      <c r="AR751" s="139" t="s">
        <v>189</v>
      </c>
      <c r="AT751" s="139" t="s">
        <v>184</v>
      </c>
      <c r="AU751" s="139" t="s">
        <v>190</v>
      </c>
      <c r="AY751" s="17" t="s">
        <v>182</v>
      </c>
      <c r="BE751" s="140">
        <f>IF(N751="základní",J751,0)</f>
        <v>0</v>
      </c>
      <c r="BF751" s="140">
        <f>IF(N751="snížená",J751,0)</f>
        <v>87916.57</v>
      </c>
      <c r="BG751" s="140">
        <f>IF(N751="zákl. přenesená",J751,0)</f>
        <v>0</v>
      </c>
      <c r="BH751" s="140">
        <f>IF(N751="sníž. přenesená",J751,0)</f>
        <v>0</v>
      </c>
      <c r="BI751" s="140">
        <f>IF(N751="nulová",J751,0)</f>
        <v>0</v>
      </c>
      <c r="BJ751" s="17" t="s">
        <v>190</v>
      </c>
      <c r="BK751" s="140">
        <f>ROUND(I751*H751,2)</f>
        <v>87916.57</v>
      </c>
      <c r="BL751" s="17" t="s">
        <v>189</v>
      </c>
      <c r="BM751" s="139" t="s">
        <v>859</v>
      </c>
    </row>
    <row r="752" spans="2:65" s="1" customFormat="1" ht="19.5">
      <c r="B752" s="29"/>
      <c r="D752" s="141" t="s">
        <v>192</v>
      </c>
      <c r="F752" s="142" t="s">
        <v>860</v>
      </c>
      <c r="L752" s="29"/>
      <c r="M752" s="143"/>
      <c r="T752" s="53"/>
      <c r="AT752" s="17" t="s">
        <v>192</v>
      </c>
      <c r="AU752" s="17" t="s">
        <v>190</v>
      </c>
    </row>
    <row r="753" spans="2:65" s="1" customFormat="1">
      <c r="B753" s="29"/>
      <c r="D753" s="144" t="s">
        <v>194</v>
      </c>
      <c r="F753" s="145" t="s">
        <v>861</v>
      </c>
      <c r="L753" s="29"/>
      <c r="M753" s="143"/>
      <c r="T753" s="53"/>
      <c r="AT753" s="17" t="s">
        <v>194</v>
      </c>
      <c r="AU753" s="17" t="s">
        <v>190</v>
      </c>
    </row>
    <row r="754" spans="2:65" s="13" customFormat="1">
      <c r="B754" s="151"/>
      <c r="D754" s="141" t="s">
        <v>196</v>
      </c>
      <c r="E754" s="152" t="s">
        <v>1</v>
      </c>
      <c r="F754" s="153" t="s">
        <v>855</v>
      </c>
      <c r="H754" s="154">
        <v>385.59899999999999</v>
      </c>
      <c r="L754" s="151"/>
      <c r="M754" s="155"/>
      <c r="T754" s="156"/>
      <c r="AT754" s="152" t="s">
        <v>196</v>
      </c>
      <c r="AU754" s="152" t="s">
        <v>190</v>
      </c>
      <c r="AV754" s="13" t="s">
        <v>190</v>
      </c>
      <c r="AW754" s="13" t="s">
        <v>27</v>
      </c>
      <c r="AX754" s="13" t="s">
        <v>80</v>
      </c>
      <c r="AY754" s="152" t="s">
        <v>182</v>
      </c>
    </row>
    <row r="755" spans="2:65" s="1" customFormat="1" ht="24.2" customHeight="1">
      <c r="B755" s="29"/>
      <c r="C755" s="129" t="s">
        <v>862</v>
      </c>
      <c r="D755" s="129" t="s">
        <v>184</v>
      </c>
      <c r="E755" s="130" t="s">
        <v>863</v>
      </c>
      <c r="F755" s="131" t="s">
        <v>864</v>
      </c>
      <c r="G755" s="132" t="s">
        <v>187</v>
      </c>
      <c r="H755" s="133">
        <v>385.59899999999999</v>
      </c>
      <c r="I755" s="134">
        <v>71</v>
      </c>
      <c r="J755" s="134">
        <f>ROUND(I755*H755,2)</f>
        <v>27377.53</v>
      </c>
      <c r="K755" s="131" t="s">
        <v>188</v>
      </c>
      <c r="L755" s="29"/>
      <c r="M755" s="135" t="s">
        <v>1</v>
      </c>
      <c r="N755" s="136" t="s">
        <v>38</v>
      </c>
      <c r="O755" s="137">
        <v>0.105</v>
      </c>
      <c r="P755" s="137">
        <f>O755*H755</f>
        <v>40.487894999999995</v>
      </c>
      <c r="Q755" s="137">
        <v>0</v>
      </c>
      <c r="R755" s="137">
        <f>Q755*H755</f>
        <v>0</v>
      </c>
      <c r="S755" s="137">
        <v>0</v>
      </c>
      <c r="T755" s="138">
        <f>S755*H755</f>
        <v>0</v>
      </c>
      <c r="AR755" s="139" t="s">
        <v>189</v>
      </c>
      <c r="AT755" s="139" t="s">
        <v>184</v>
      </c>
      <c r="AU755" s="139" t="s">
        <v>190</v>
      </c>
      <c r="AY755" s="17" t="s">
        <v>182</v>
      </c>
      <c r="BE755" s="140">
        <f>IF(N755="základní",J755,0)</f>
        <v>0</v>
      </c>
      <c r="BF755" s="140">
        <f>IF(N755="snížená",J755,0)</f>
        <v>27377.53</v>
      </c>
      <c r="BG755" s="140">
        <f>IF(N755="zákl. přenesená",J755,0)</f>
        <v>0</v>
      </c>
      <c r="BH755" s="140">
        <f>IF(N755="sníž. přenesená",J755,0)</f>
        <v>0</v>
      </c>
      <c r="BI755" s="140">
        <f>IF(N755="nulová",J755,0)</f>
        <v>0</v>
      </c>
      <c r="BJ755" s="17" t="s">
        <v>190</v>
      </c>
      <c r="BK755" s="140">
        <f>ROUND(I755*H755,2)</f>
        <v>27377.53</v>
      </c>
      <c r="BL755" s="17" t="s">
        <v>189</v>
      </c>
      <c r="BM755" s="139" t="s">
        <v>865</v>
      </c>
    </row>
    <row r="756" spans="2:65" s="1" customFormat="1" ht="19.5">
      <c r="B756" s="29"/>
      <c r="D756" s="141" t="s">
        <v>192</v>
      </c>
      <c r="F756" s="142" t="s">
        <v>866</v>
      </c>
      <c r="L756" s="29"/>
      <c r="M756" s="143"/>
      <c r="T756" s="53"/>
      <c r="AT756" s="17" t="s">
        <v>192</v>
      </c>
      <c r="AU756" s="17" t="s">
        <v>190</v>
      </c>
    </row>
    <row r="757" spans="2:65" s="1" customFormat="1">
      <c r="B757" s="29"/>
      <c r="D757" s="144" t="s">
        <v>194</v>
      </c>
      <c r="F757" s="145" t="s">
        <v>867</v>
      </c>
      <c r="L757" s="29"/>
      <c r="M757" s="143"/>
      <c r="T757" s="53"/>
      <c r="AT757" s="17" t="s">
        <v>194</v>
      </c>
      <c r="AU757" s="17" t="s">
        <v>190</v>
      </c>
    </row>
    <row r="758" spans="2:65" s="13" customFormat="1">
      <c r="B758" s="151"/>
      <c r="D758" s="141" t="s">
        <v>196</v>
      </c>
      <c r="E758" s="152" t="s">
        <v>1</v>
      </c>
      <c r="F758" s="153" t="s">
        <v>855</v>
      </c>
      <c r="H758" s="154">
        <v>385.59899999999999</v>
      </c>
      <c r="L758" s="151"/>
      <c r="M758" s="155"/>
      <c r="T758" s="156"/>
      <c r="AT758" s="152" t="s">
        <v>196</v>
      </c>
      <c r="AU758" s="152" t="s">
        <v>190</v>
      </c>
      <c r="AV758" s="13" t="s">
        <v>190</v>
      </c>
      <c r="AW758" s="13" t="s">
        <v>27</v>
      </c>
      <c r="AX758" s="13" t="s">
        <v>80</v>
      </c>
      <c r="AY758" s="152" t="s">
        <v>182</v>
      </c>
    </row>
    <row r="759" spans="2:65" s="1" customFormat="1" ht="16.5" customHeight="1">
      <c r="B759" s="29"/>
      <c r="C759" s="129" t="s">
        <v>868</v>
      </c>
      <c r="D759" s="129" t="s">
        <v>184</v>
      </c>
      <c r="E759" s="130" t="s">
        <v>869</v>
      </c>
      <c r="F759" s="131" t="s">
        <v>870</v>
      </c>
      <c r="G759" s="132" t="s">
        <v>265</v>
      </c>
      <c r="H759" s="133">
        <v>9.1470000000000002</v>
      </c>
      <c r="I759" s="134">
        <v>57500</v>
      </c>
      <c r="J759" s="134">
        <f>ROUND(I759*H759,2)</f>
        <v>525952.5</v>
      </c>
      <c r="K759" s="131" t="s">
        <v>188</v>
      </c>
      <c r="L759" s="29"/>
      <c r="M759" s="135" t="s">
        <v>1</v>
      </c>
      <c r="N759" s="136" t="s">
        <v>38</v>
      </c>
      <c r="O759" s="137">
        <v>27.83</v>
      </c>
      <c r="P759" s="137">
        <f>O759*H759</f>
        <v>254.56100999999998</v>
      </c>
      <c r="Q759" s="137">
        <v>1.05555</v>
      </c>
      <c r="R759" s="137">
        <f>Q759*H759</f>
        <v>9.6551158499999996</v>
      </c>
      <c r="S759" s="137">
        <v>0</v>
      </c>
      <c r="T759" s="138">
        <f>S759*H759</f>
        <v>0</v>
      </c>
      <c r="AR759" s="139" t="s">
        <v>189</v>
      </c>
      <c r="AT759" s="139" t="s">
        <v>184</v>
      </c>
      <c r="AU759" s="139" t="s">
        <v>190</v>
      </c>
      <c r="AY759" s="17" t="s">
        <v>182</v>
      </c>
      <c r="BE759" s="140">
        <f>IF(N759="základní",J759,0)</f>
        <v>0</v>
      </c>
      <c r="BF759" s="140">
        <f>IF(N759="snížená",J759,0)</f>
        <v>525952.5</v>
      </c>
      <c r="BG759" s="140">
        <f>IF(N759="zákl. přenesená",J759,0)</f>
        <v>0</v>
      </c>
      <c r="BH759" s="140">
        <f>IF(N759="sníž. přenesená",J759,0)</f>
        <v>0</v>
      </c>
      <c r="BI759" s="140">
        <f>IF(N759="nulová",J759,0)</f>
        <v>0</v>
      </c>
      <c r="BJ759" s="17" t="s">
        <v>190</v>
      </c>
      <c r="BK759" s="140">
        <f>ROUND(I759*H759,2)</f>
        <v>525952.5</v>
      </c>
      <c r="BL759" s="17" t="s">
        <v>189</v>
      </c>
      <c r="BM759" s="139" t="s">
        <v>871</v>
      </c>
    </row>
    <row r="760" spans="2:65" s="1" customFormat="1" ht="48.75">
      <c r="B760" s="29"/>
      <c r="D760" s="141" t="s">
        <v>192</v>
      </c>
      <c r="F760" s="142" t="s">
        <v>872</v>
      </c>
      <c r="L760" s="29"/>
      <c r="M760" s="143"/>
      <c r="T760" s="53"/>
      <c r="AT760" s="17" t="s">
        <v>192</v>
      </c>
      <c r="AU760" s="17" t="s">
        <v>190</v>
      </c>
    </row>
    <row r="761" spans="2:65" s="1" customFormat="1">
      <c r="B761" s="29"/>
      <c r="D761" s="144" t="s">
        <v>194</v>
      </c>
      <c r="F761" s="145" t="s">
        <v>873</v>
      </c>
      <c r="L761" s="29"/>
      <c r="M761" s="143"/>
      <c r="T761" s="53"/>
      <c r="AT761" s="17" t="s">
        <v>194</v>
      </c>
      <c r="AU761" s="17" t="s">
        <v>190</v>
      </c>
    </row>
    <row r="762" spans="2:65" s="12" customFormat="1">
      <c r="B762" s="146"/>
      <c r="D762" s="141" t="s">
        <v>196</v>
      </c>
      <c r="E762" s="147" t="s">
        <v>1</v>
      </c>
      <c r="F762" s="148" t="s">
        <v>874</v>
      </c>
      <c r="H762" s="147" t="s">
        <v>1</v>
      </c>
      <c r="L762" s="146"/>
      <c r="M762" s="149"/>
      <c r="T762" s="150"/>
      <c r="AT762" s="147" t="s">
        <v>196</v>
      </c>
      <c r="AU762" s="147" t="s">
        <v>190</v>
      </c>
      <c r="AV762" s="12" t="s">
        <v>80</v>
      </c>
      <c r="AW762" s="12" t="s">
        <v>27</v>
      </c>
      <c r="AX762" s="12" t="s">
        <v>72</v>
      </c>
      <c r="AY762" s="147" t="s">
        <v>182</v>
      </c>
    </row>
    <row r="763" spans="2:65" s="12" customFormat="1">
      <c r="B763" s="146"/>
      <c r="D763" s="141" t="s">
        <v>196</v>
      </c>
      <c r="E763" s="147" t="s">
        <v>1</v>
      </c>
      <c r="F763" s="148" t="s">
        <v>875</v>
      </c>
      <c r="H763" s="147" t="s">
        <v>1</v>
      </c>
      <c r="L763" s="146"/>
      <c r="M763" s="149"/>
      <c r="T763" s="150"/>
      <c r="AT763" s="147" t="s">
        <v>196</v>
      </c>
      <c r="AU763" s="147" t="s">
        <v>190</v>
      </c>
      <c r="AV763" s="12" t="s">
        <v>80</v>
      </c>
      <c r="AW763" s="12" t="s">
        <v>27</v>
      </c>
      <c r="AX763" s="12" t="s">
        <v>72</v>
      </c>
      <c r="AY763" s="147" t="s">
        <v>182</v>
      </c>
    </row>
    <row r="764" spans="2:65" s="13" customFormat="1">
      <c r="B764" s="151"/>
      <c r="D764" s="141" t="s">
        <v>196</v>
      </c>
      <c r="E764" s="152" t="s">
        <v>1</v>
      </c>
      <c r="F764" s="153" t="s">
        <v>876</v>
      </c>
      <c r="H764" s="154">
        <v>0.87</v>
      </c>
      <c r="L764" s="151"/>
      <c r="M764" s="155"/>
      <c r="T764" s="156"/>
      <c r="AT764" s="152" t="s">
        <v>196</v>
      </c>
      <c r="AU764" s="152" t="s">
        <v>190</v>
      </c>
      <c r="AV764" s="13" t="s">
        <v>190</v>
      </c>
      <c r="AW764" s="13" t="s">
        <v>27</v>
      </c>
      <c r="AX764" s="13" t="s">
        <v>72</v>
      </c>
      <c r="AY764" s="152" t="s">
        <v>182</v>
      </c>
    </row>
    <row r="765" spans="2:65" s="12" customFormat="1">
      <c r="B765" s="146"/>
      <c r="D765" s="141" t="s">
        <v>196</v>
      </c>
      <c r="E765" s="147" t="s">
        <v>1</v>
      </c>
      <c r="F765" s="148" t="s">
        <v>877</v>
      </c>
      <c r="H765" s="147" t="s">
        <v>1</v>
      </c>
      <c r="L765" s="146"/>
      <c r="M765" s="149"/>
      <c r="T765" s="150"/>
      <c r="AT765" s="147" t="s">
        <v>196</v>
      </c>
      <c r="AU765" s="147" t="s">
        <v>190</v>
      </c>
      <c r="AV765" s="12" t="s">
        <v>80</v>
      </c>
      <c r="AW765" s="12" t="s">
        <v>27</v>
      </c>
      <c r="AX765" s="12" t="s">
        <v>72</v>
      </c>
      <c r="AY765" s="147" t="s">
        <v>182</v>
      </c>
    </row>
    <row r="766" spans="2:65" s="12" customFormat="1">
      <c r="B766" s="146"/>
      <c r="D766" s="141" t="s">
        <v>196</v>
      </c>
      <c r="E766" s="147" t="s">
        <v>1</v>
      </c>
      <c r="F766" s="148" t="s">
        <v>875</v>
      </c>
      <c r="H766" s="147" t="s">
        <v>1</v>
      </c>
      <c r="L766" s="146"/>
      <c r="M766" s="149"/>
      <c r="T766" s="150"/>
      <c r="AT766" s="147" t="s">
        <v>196</v>
      </c>
      <c r="AU766" s="147" t="s">
        <v>190</v>
      </c>
      <c r="AV766" s="12" t="s">
        <v>80</v>
      </c>
      <c r="AW766" s="12" t="s">
        <v>27</v>
      </c>
      <c r="AX766" s="12" t="s">
        <v>72</v>
      </c>
      <c r="AY766" s="147" t="s">
        <v>182</v>
      </c>
    </row>
    <row r="767" spans="2:65" s="13" customFormat="1">
      <c r="B767" s="151"/>
      <c r="D767" s="141" t="s">
        <v>196</v>
      </c>
      <c r="E767" s="152" t="s">
        <v>1</v>
      </c>
      <c r="F767" s="153" t="s">
        <v>878</v>
      </c>
      <c r="H767" s="154">
        <v>1.482</v>
      </c>
      <c r="L767" s="151"/>
      <c r="M767" s="155"/>
      <c r="T767" s="156"/>
      <c r="AT767" s="152" t="s">
        <v>196</v>
      </c>
      <c r="AU767" s="152" t="s">
        <v>190</v>
      </c>
      <c r="AV767" s="13" t="s">
        <v>190</v>
      </c>
      <c r="AW767" s="13" t="s">
        <v>27</v>
      </c>
      <c r="AX767" s="13" t="s">
        <v>72</v>
      </c>
      <c r="AY767" s="152" t="s">
        <v>182</v>
      </c>
    </row>
    <row r="768" spans="2:65" s="12" customFormat="1">
      <c r="B768" s="146"/>
      <c r="D768" s="141" t="s">
        <v>196</v>
      </c>
      <c r="E768" s="147" t="s">
        <v>1</v>
      </c>
      <c r="F768" s="148" t="s">
        <v>879</v>
      </c>
      <c r="H768" s="147" t="s">
        <v>1</v>
      </c>
      <c r="L768" s="146"/>
      <c r="M768" s="149"/>
      <c r="T768" s="150"/>
      <c r="AT768" s="147" t="s">
        <v>196</v>
      </c>
      <c r="AU768" s="147" t="s">
        <v>190</v>
      </c>
      <c r="AV768" s="12" t="s">
        <v>80</v>
      </c>
      <c r="AW768" s="12" t="s">
        <v>27</v>
      </c>
      <c r="AX768" s="12" t="s">
        <v>72</v>
      </c>
      <c r="AY768" s="147" t="s">
        <v>182</v>
      </c>
    </row>
    <row r="769" spans="2:51" s="13" customFormat="1">
      <c r="B769" s="151"/>
      <c r="D769" s="141" t="s">
        <v>196</v>
      </c>
      <c r="E769" s="152" t="s">
        <v>1</v>
      </c>
      <c r="F769" s="153" t="s">
        <v>880</v>
      </c>
      <c r="H769" s="154">
        <v>0.161</v>
      </c>
      <c r="L769" s="151"/>
      <c r="M769" s="155"/>
      <c r="T769" s="156"/>
      <c r="AT769" s="152" t="s">
        <v>196</v>
      </c>
      <c r="AU769" s="152" t="s">
        <v>190</v>
      </c>
      <c r="AV769" s="13" t="s">
        <v>190</v>
      </c>
      <c r="AW769" s="13" t="s">
        <v>27</v>
      </c>
      <c r="AX769" s="13" t="s">
        <v>72</v>
      </c>
      <c r="AY769" s="152" t="s">
        <v>182</v>
      </c>
    </row>
    <row r="770" spans="2:51" s="15" customFormat="1">
      <c r="B770" s="172"/>
      <c r="D770" s="141" t="s">
        <v>196</v>
      </c>
      <c r="E770" s="173" t="s">
        <v>1</v>
      </c>
      <c r="F770" s="174" t="s">
        <v>379</v>
      </c>
      <c r="H770" s="175">
        <v>2.5129999999999999</v>
      </c>
      <c r="L770" s="172"/>
      <c r="M770" s="176"/>
      <c r="T770" s="177"/>
      <c r="AT770" s="173" t="s">
        <v>196</v>
      </c>
      <c r="AU770" s="173" t="s">
        <v>190</v>
      </c>
      <c r="AV770" s="15" t="s">
        <v>106</v>
      </c>
      <c r="AW770" s="15" t="s">
        <v>27</v>
      </c>
      <c r="AX770" s="15" t="s">
        <v>72</v>
      </c>
      <c r="AY770" s="173" t="s">
        <v>182</v>
      </c>
    </row>
    <row r="771" spans="2:51" s="12" customFormat="1">
      <c r="B771" s="146"/>
      <c r="D771" s="141" t="s">
        <v>196</v>
      </c>
      <c r="E771" s="147" t="s">
        <v>1</v>
      </c>
      <c r="F771" s="148" t="s">
        <v>881</v>
      </c>
      <c r="H771" s="147" t="s">
        <v>1</v>
      </c>
      <c r="L771" s="146"/>
      <c r="M771" s="149"/>
      <c r="T771" s="150"/>
      <c r="AT771" s="147" t="s">
        <v>196</v>
      </c>
      <c r="AU771" s="147" t="s">
        <v>190</v>
      </c>
      <c r="AV771" s="12" t="s">
        <v>80</v>
      </c>
      <c r="AW771" s="12" t="s">
        <v>27</v>
      </c>
      <c r="AX771" s="12" t="s">
        <v>72</v>
      </c>
      <c r="AY771" s="147" t="s">
        <v>182</v>
      </c>
    </row>
    <row r="772" spans="2:51" s="12" customFormat="1">
      <c r="B772" s="146"/>
      <c r="D772" s="141" t="s">
        <v>196</v>
      </c>
      <c r="E772" s="147" t="s">
        <v>1</v>
      </c>
      <c r="F772" s="148" t="s">
        <v>882</v>
      </c>
      <c r="H772" s="147" t="s">
        <v>1</v>
      </c>
      <c r="L772" s="146"/>
      <c r="M772" s="149"/>
      <c r="T772" s="150"/>
      <c r="AT772" s="147" t="s">
        <v>196</v>
      </c>
      <c r="AU772" s="147" t="s">
        <v>190</v>
      </c>
      <c r="AV772" s="12" t="s">
        <v>80</v>
      </c>
      <c r="AW772" s="12" t="s">
        <v>27</v>
      </c>
      <c r="AX772" s="12" t="s">
        <v>72</v>
      </c>
      <c r="AY772" s="147" t="s">
        <v>182</v>
      </c>
    </row>
    <row r="773" spans="2:51" s="13" customFormat="1">
      <c r="B773" s="151"/>
      <c r="D773" s="141" t="s">
        <v>196</v>
      </c>
      <c r="E773" s="152" t="s">
        <v>1</v>
      </c>
      <c r="F773" s="153" t="s">
        <v>883</v>
      </c>
      <c r="H773" s="154">
        <v>4.2009999999999996</v>
      </c>
      <c r="L773" s="151"/>
      <c r="M773" s="155"/>
      <c r="T773" s="156"/>
      <c r="AT773" s="152" t="s">
        <v>196</v>
      </c>
      <c r="AU773" s="152" t="s">
        <v>190</v>
      </c>
      <c r="AV773" s="13" t="s">
        <v>190</v>
      </c>
      <c r="AW773" s="13" t="s">
        <v>27</v>
      </c>
      <c r="AX773" s="13" t="s">
        <v>72</v>
      </c>
      <c r="AY773" s="152" t="s">
        <v>182</v>
      </c>
    </row>
    <row r="774" spans="2:51" s="12" customFormat="1">
      <c r="B774" s="146"/>
      <c r="D774" s="141" t="s">
        <v>196</v>
      </c>
      <c r="E774" s="147" t="s">
        <v>1</v>
      </c>
      <c r="F774" s="148" t="s">
        <v>879</v>
      </c>
      <c r="H774" s="147" t="s">
        <v>1</v>
      </c>
      <c r="L774" s="146"/>
      <c r="M774" s="149"/>
      <c r="T774" s="150"/>
      <c r="AT774" s="147" t="s">
        <v>196</v>
      </c>
      <c r="AU774" s="147" t="s">
        <v>190</v>
      </c>
      <c r="AV774" s="12" t="s">
        <v>80</v>
      </c>
      <c r="AW774" s="12" t="s">
        <v>27</v>
      </c>
      <c r="AX774" s="12" t="s">
        <v>72</v>
      </c>
      <c r="AY774" s="147" t="s">
        <v>182</v>
      </c>
    </row>
    <row r="775" spans="2:51" s="13" customFormat="1">
      <c r="B775" s="151"/>
      <c r="D775" s="141" t="s">
        <v>196</v>
      </c>
      <c r="E775" s="152" t="s">
        <v>1</v>
      </c>
      <c r="F775" s="153" t="s">
        <v>884</v>
      </c>
      <c r="H775" s="154">
        <v>0.45900000000000002</v>
      </c>
      <c r="L775" s="151"/>
      <c r="M775" s="155"/>
      <c r="T775" s="156"/>
      <c r="AT775" s="152" t="s">
        <v>196</v>
      </c>
      <c r="AU775" s="152" t="s">
        <v>190</v>
      </c>
      <c r="AV775" s="13" t="s">
        <v>190</v>
      </c>
      <c r="AW775" s="13" t="s">
        <v>27</v>
      </c>
      <c r="AX775" s="13" t="s">
        <v>72</v>
      </c>
      <c r="AY775" s="152" t="s">
        <v>182</v>
      </c>
    </row>
    <row r="776" spans="2:51" s="12" customFormat="1">
      <c r="B776" s="146"/>
      <c r="D776" s="141" t="s">
        <v>196</v>
      </c>
      <c r="E776" s="147" t="s">
        <v>1</v>
      </c>
      <c r="F776" s="148" t="s">
        <v>885</v>
      </c>
      <c r="H776" s="147" t="s">
        <v>1</v>
      </c>
      <c r="L776" s="146"/>
      <c r="M776" s="149"/>
      <c r="T776" s="150"/>
      <c r="AT776" s="147" t="s">
        <v>196</v>
      </c>
      <c r="AU776" s="147" t="s">
        <v>190</v>
      </c>
      <c r="AV776" s="12" t="s">
        <v>80</v>
      </c>
      <c r="AW776" s="12" t="s">
        <v>27</v>
      </c>
      <c r="AX776" s="12" t="s">
        <v>72</v>
      </c>
      <c r="AY776" s="147" t="s">
        <v>182</v>
      </c>
    </row>
    <row r="777" spans="2:51" s="12" customFormat="1">
      <c r="B777" s="146"/>
      <c r="D777" s="141" t="s">
        <v>196</v>
      </c>
      <c r="E777" s="147" t="s">
        <v>1</v>
      </c>
      <c r="F777" s="148" t="s">
        <v>882</v>
      </c>
      <c r="H777" s="147" t="s">
        <v>1</v>
      </c>
      <c r="L777" s="146"/>
      <c r="M777" s="149"/>
      <c r="T777" s="150"/>
      <c r="AT777" s="147" t="s">
        <v>196</v>
      </c>
      <c r="AU777" s="147" t="s">
        <v>190</v>
      </c>
      <c r="AV777" s="12" t="s">
        <v>80</v>
      </c>
      <c r="AW777" s="12" t="s">
        <v>27</v>
      </c>
      <c r="AX777" s="12" t="s">
        <v>72</v>
      </c>
      <c r="AY777" s="147" t="s">
        <v>182</v>
      </c>
    </row>
    <row r="778" spans="2:51" s="13" customFormat="1">
      <c r="B778" s="151"/>
      <c r="D778" s="141" t="s">
        <v>196</v>
      </c>
      <c r="E778" s="152" t="s">
        <v>1</v>
      </c>
      <c r="F778" s="153" t="s">
        <v>886</v>
      </c>
      <c r="H778" s="154">
        <v>2.0529999999999999</v>
      </c>
      <c r="L778" s="151"/>
      <c r="M778" s="155"/>
      <c r="T778" s="156"/>
      <c r="AT778" s="152" t="s">
        <v>196</v>
      </c>
      <c r="AU778" s="152" t="s">
        <v>190</v>
      </c>
      <c r="AV778" s="13" t="s">
        <v>190</v>
      </c>
      <c r="AW778" s="13" t="s">
        <v>27</v>
      </c>
      <c r="AX778" s="13" t="s">
        <v>72</v>
      </c>
      <c r="AY778" s="152" t="s">
        <v>182</v>
      </c>
    </row>
    <row r="779" spans="2:51" s="12" customFormat="1">
      <c r="B779" s="146"/>
      <c r="D779" s="141" t="s">
        <v>196</v>
      </c>
      <c r="E779" s="147" t="s">
        <v>1</v>
      </c>
      <c r="F779" s="148" t="s">
        <v>879</v>
      </c>
      <c r="H779" s="147" t="s">
        <v>1</v>
      </c>
      <c r="L779" s="146"/>
      <c r="M779" s="149"/>
      <c r="T779" s="150"/>
      <c r="AT779" s="147" t="s">
        <v>196</v>
      </c>
      <c r="AU779" s="147" t="s">
        <v>190</v>
      </c>
      <c r="AV779" s="12" t="s">
        <v>80</v>
      </c>
      <c r="AW779" s="12" t="s">
        <v>27</v>
      </c>
      <c r="AX779" s="12" t="s">
        <v>72</v>
      </c>
      <c r="AY779" s="147" t="s">
        <v>182</v>
      </c>
    </row>
    <row r="780" spans="2:51" s="13" customFormat="1">
      <c r="B780" s="151"/>
      <c r="D780" s="141" t="s">
        <v>196</v>
      </c>
      <c r="E780" s="152" t="s">
        <v>1</v>
      </c>
      <c r="F780" s="153" t="s">
        <v>887</v>
      </c>
      <c r="H780" s="154">
        <v>0.03</v>
      </c>
      <c r="L780" s="151"/>
      <c r="M780" s="155"/>
      <c r="T780" s="156"/>
      <c r="AT780" s="152" t="s">
        <v>196</v>
      </c>
      <c r="AU780" s="152" t="s">
        <v>190</v>
      </c>
      <c r="AV780" s="13" t="s">
        <v>190</v>
      </c>
      <c r="AW780" s="13" t="s">
        <v>27</v>
      </c>
      <c r="AX780" s="13" t="s">
        <v>72</v>
      </c>
      <c r="AY780" s="152" t="s">
        <v>182</v>
      </c>
    </row>
    <row r="781" spans="2:51" s="15" customFormat="1">
      <c r="B781" s="172"/>
      <c r="D781" s="141" t="s">
        <v>196</v>
      </c>
      <c r="E781" s="173" t="s">
        <v>1</v>
      </c>
      <c r="F781" s="174" t="s">
        <v>379</v>
      </c>
      <c r="H781" s="175">
        <v>6.7430000000000003</v>
      </c>
      <c r="L781" s="172"/>
      <c r="M781" s="176"/>
      <c r="T781" s="177"/>
      <c r="AT781" s="173" t="s">
        <v>196</v>
      </c>
      <c r="AU781" s="173" t="s">
        <v>190</v>
      </c>
      <c r="AV781" s="15" t="s">
        <v>106</v>
      </c>
      <c r="AW781" s="15" t="s">
        <v>27</v>
      </c>
      <c r="AX781" s="15" t="s">
        <v>72</v>
      </c>
      <c r="AY781" s="173" t="s">
        <v>182</v>
      </c>
    </row>
    <row r="782" spans="2:51" s="12" customFormat="1">
      <c r="B782" s="146"/>
      <c r="D782" s="141" t="s">
        <v>196</v>
      </c>
      <c r="E782" s="147" t="s">
        <v>1</v>
      </c>
      <c r="F782" s="148" t="s">
        <v>888</v>
      </c>
      <c r="H782" s="147" t="s">
        <v>1</v>
      </c>
      <c r="L782" s="146"/>
      <c r="M782" s="149"/>
      <c r="T782" s="150"/>
      <c r="AT782" s="147" t="s">
        <v>196</v>
      </c>
      <c r="AU782" s="147" t="s">
        <v>190</v>
      </c>
      <c r="AV782" s="12" t="s">
        <v>80</v>
      </c>
      <c r="AW782" s="12" t="s">
        <v>27</v>
      </c>
      <c r="AX782" s="12" t="s">
        <v>72</v>
      </c>
      <c r="AY782" s="147" t="s">
        <v>182</v>
      </c>
    </row>
    <row r="783" spans="2:51" s="13" customFormat="1">
      <c r="B783" s="151"/>
      <c r="D783" s="141" t="s">
        <v>196</v>
      </c>
      <c r="E783" s="152" t="s">
        <v>1</v>
      </c>
      <c r="F783" s="153" t="s">
        <v>889</v>
      </c>
      <c r="H783" s="154">
        <v>-4.2999999999999997E-2</v>
      </c>
      <c r="L783" s="151"/>
      <c r="M783" s="155"/>
      <c r="T783" s="156"/>
      <c r="AT783" s="152" t="s">
        <v>196</v>
      </c>
      <c r="AU783" s="152" t="s">
        <v>190</v>
      </c>
      <c r="AV783" s="13" t="s">
        <v>190</v>
      </c>
      <c r="AW783" s="13" t="s">
        <v>27</v>
      </c>
      <c r="AX783" s="13" t="s">
        <v>72</v>
      </c>
      <c r="AY783" s="152" t="s">
        <v>182</v>
      </c>
    </row>
    <row r="784" spans="2:51" s="13" customFormat="1">
      <c r="B784" s="151"/>
      <c r="D784" s="141" t="s">
        <v>196</v>
      </c>
      <c r="E784" s="152" t="s">
        <v>1</v>
      </c>
      <c r="F784" s="153" t="s">
        <v>890</v>
      </c>
      <c r="H784" s="154">
        <v>-0.02</v>
      </c>
      <c r="L784" s="151"/>
      <c r="M784" s="155"/>
      <c r="T784" s="156"/>
      <c r="AT784" s="152" t="s">
        <v>196</v>
      </c>
      <c r="AU784" s="152" t="s">
        <v>190</v>
      </c>
      <c r="AV784" s="13" t="s">
        <v>190</v>
      </c>
      <c r="AW784" s="13" t="s">
        <v>27</v>
      </c>
      <c r="AX784" s="13" t="s">
        <v>72</v>
      </c>
      <c r="AY784" s="152" t="s">
        <v>182</v>
      </c>
    </row>
    <row r="785" spans="2:65" s="13" customFormat="1">
      <c r="B785" s="151"/>
      <c r="D785" s="141" t="s">
        <v>196</v>
      </c>
      <c r="E785" s="152" t="s">
        <v>1</v>
      </c>
      <c r="F785" s="153" t="s">
        <v>891</v>
      </c>
      <c r="H785" s="154">
        <v>-3.5999999999999997E-2</v>
      </c>
      <c r="L785" s="151"/>
      <c r="M785" s="155"/>
      <c r="T785" s="156"/>
      <c r="AT785" s="152" t="s">
        <v>196</v>
      </c>
      <c r="AU785" s="152" t="s">
        <v>190</v>
      </c>
      <c r="AV785" s="13" t="s">
        <v>190</v>
      </c>
      <c r="AW785" s="13" t="s">
        <v>27</v>
      </c>
      <c r="AX785" s="13" t="s">
        <v>72</v>
      </c>
      <c r="AY785" s="152" t="s">
        <v>182</v>
      </c>
    </row>
    <row r="786" spans="2:65" s="13" customFormat="1">
      <c r="B786" s="151"/>
      <c r="D786" s="141" t="s">
        <v>196</v>
      </c>
      <c r="E786" s="152" t="s">
        <v>1</v>
      </c>
      <c r="F786" s="153" t="s">
        <v>892</v>
      </c>
      <c r="H786" s="154">
        <v>-0.01</v>
      </c>
      <c r="L786" s="151"/>
      <c r="M786" s="155"/>
      <c r="T786" s="156"/>
      <c r="AT786" s="152" t="s">
        <v>196</v>
      </c>
      <c r="AU786" s="152" t="s">
        <v>190</v>
      </c>
      <c r="AV786" s="13" t="s">
        <v>190</v>
      </c>
      <c r="AW786" s="13" t="s">
        <v>27</v>
      </c>
      <c r="AX786" s="13" t="s">
        <v>72</v>
      </c>
      <c r="AY786" s="152" t="s">
        <v>182</v>
      </c>
    </row>
    <row r="787" spans="2:65" s="15" customFormat="1">
      <c r="B787" s="172"/>
      <c r="D787" s="141" t="s">
        <v>196</v>
      </c>
      <c r="E787" s="173" t="s">
        <v>1</v>
      </c>
      <c r="F787" s="174" t="s">
        <v>379</v>
      </c>
      <c r="H787" s="175">
        <v>-0.109</v>
      </c>
      <c r="L787" s="172"/>
      <c r="M787" s="176"/>
      <c r="T787" s="177"/>
      <c r="AT787" s="173" t="s">
        <v>196</v>
      </c>
      <c r="AU787" s="173" t="s">
        <v>190</v>
      </c>
      <c r="AV787" s="15" t="s">
        <v>106</v>
      </c>
      <c r="AW787" s="15" t="s">
        <v>27</v>
      </c>
      <c r="AX787" s="15" t="s">
        <v>72</v>
      </c>
      <c r="AY787" s="173" t="s">
        <v>182</v>
      </c>
    </row>
    <row r="788" spans="2:65" s="14" customFormat="1">
      <c r="B788" s="157"/>
      <c r="D788" s="141" t="s">
        <v>196</v>
      </c>
      <c r="E788" s="158" t="s">
        <v>1</v>
      </c>
      <c r="F788" s="159" t="s">
        <v>201</v>
      </c>
      <c r="H788" s="160">
        <v>9.1470000000000002</v>
      </c>
      <c r="L788" s="157"/>
      <c r="M788" s="161"/>
      <c r="T788" s="162"/>
      <c r="AT788" s="158" t="s">
        <v>196</v>
      </c>
      <c r="AU788" s="158" t="s">
        <v>190</v>
      </c>
      <c r="AV788" s="14" t="s">
        <v>189</v>
      </c>
      <c r="AW788" s="14" t="s">
        <v>27</v>
      </c>
      <c r="AX788" s="14" t="s">
        <v>80</v>
      </c>
      <c r="AY788" s="158" t="s">
        <v>182</v>
      </c>
    </row>
    <row r="789" spans="2:65" s="1" customFormat="1" ht="16.5" customHeight="1">
      <c r="B789" s="29"/>
      <c r="C789" s="129" t="s">
        <v>893</v>
      </c>
      <c r="D789" s="129" t="s">
        <v>184</v>
      </c>
      <c r="E789" s="130" t="s">
        <v>894</v>
      </c>
      <c r="F789" s="131" t="s">
        <v>895</v>
      </c>
      <c r="G789" s="132" t="s">
        <v>265</v>
      </c>
      <c r="H789" s="133">
        <v>0.19600000000000001</v>
      </c>
      <c r="I789" s="134">
        <v>39000</v>
      </c>
      <c r="J789" s="134">
        <f>ROUND(I789*H789,2)</f>
        <v>7644</v>
      </c>
      <c r="K789" s="131" t="s">
        <v>188</v>
      </c>
      <c r="L789" s="29"/>
      <c r="M789" s="135" t="s">
        <v>1</v>
      </c>
      <c r="N789" s="136" t="s">
        <v>38</v>
      </c>
      <c r="O789" s="137">
        <v>15.211</v>
      </c>
      <c r="P789" s="137">
        <f>O789*H789</f>
        <v>2.9813560000000003</v>
      </c>
      <c r="Q789" s="137">
        <v>1.06277</v>
      </c>
      <c r="R789" s="137">
        <f>Q789*H789</f>
        <v>0.20830292</v>
      </c>
      <c r="S789" s="137">
        <v>0</v>
      </c>
      <c r="T789" s="138">
        <f>S789*H789</f>
        <v>0</v>
      </c>
      <c r="AR789" s="139" t="s">
        <v>189</v>
      </c>
      <c r="AT789" s="139" t="s">
        <v>184</v>
      </c>
      <c r="AU789" s="139" t="s">
        <v>190</v>
      </c>
      <c r="AY789" s="17" t="s">
        <v>182</v>
      </c>
      <c r="BE789" s="140">
        <f>IF(N789="základní",J789,0)</f>
        <v>0</v>
      </c>
      <c r="BF789" s="140">
        <f>IF(N789="snížená",J789,0)</f>
        <v>7644</v>
      </c>
      <c r="BG789" s="140">
        <f>IF(N789="zákl. přenesená",J789,0)</f>
        <v>0</v>
      </c>
      <c r="BH789" s="140">
        <f>IF(N789="sníž. přenesená",J789,0)</f>
        <v>0</v>
      </c>
      <c r="BI789" s="140">
        <f>IF(N789="nulová",J789,0)</f>
        <v>0</v>
      </c>
      <c r="BJ789" s="17" t="s">
        <v>190</v>
      </c>
      <c r="BK789" s="140">
        <f>ROUND(I789*H789,2)</f>
        <v>7644</v>
      </c>
      <c r="BL789" s="17" t="s">
        <v>189</v>
      </c>
      <c r="BM789" s="139" t="s">
        <v>896</v>
      </c>
    </row>
    <row r="790" spans="2:65" s="1" customFormat="1" ht="48.75">
      <c r="B790" s="29"/>
      <c r="D790" s="141" t="s">
        <v>192</v>
      </c>
      <c r="F790" s="142" t="s">
        <v>897</v>
      </c>
      <c r="L790" s="29"/>
      <c r="M790" s="143"/>
      <c r="T790" s="53"/>
      <c r="AT790" s="17" t="s">
        <v>192</v>
      </c>
      <c r="AU790" s="17" t="s">
        <v>190</v>
      </c>
    </row>
    <row r="791" spans="2:65" s="1" customFormat="1">
      <c r="B791" s="29"/>
      <c r="D791" s="144" t="s">
        <v>194</v>
      </c>
      <c r="F791" s="145" t="s">
        <v>898</v>
      </c>
      <c r="L791" s="29"/>
      <c r="M791" s="143"/>
      <c r="T791" s="53"/>
      <c r="AT791" s="17" t="s">
        <v>194</v>
      </c>
      <c r="AU791" s="17" t="s">
        <v>190</v>
      </c>
    </row>
    <row r="792" spans="2:65" s="12" customFormat="1">
      <c r="B792" s="146"/>
      <c r="D792" s="141" t="s">
        <v>196</v>
      </c>
      <c r="E792" s="147" t="s">
        <v>1</v>
      </c>
      <c r="F792" s="148" t="s">
        <v>874</v>
      </c>
      <c r="H792" s="147" t="s">
        <v>1</v>
      </c>
      <c r="L792" s="146"/>
      <c r="M792" s="149"/>
      <c r="T792" s="150"/>
      <c r="AT792" s="147" t="s">
        <v>196</v>
      </c>
      <c r="AU792" s="147" t="s">
        <v>190</v>
      </c>
      <c r="AV792" s="12" t="s">
        <v>80</v>
      </c>
      <c r="AW792" s="12" t="s">
        <v>27</v>
      </c>
      <c r="AX792" s="12" t="s">
        <v>72</v>
      </c>
      <c r="AY792" s="147" t="s">
        <v>182</v>
      </c>
    </row>
    <row r="793" spans="2:65" s="12" customFormat="1">
      <c r="B793" s="146"/>
      <c r="D793" s="141" t="s">
        <v>196</v>
      </c>
      <c r="E793" s="147" t="s">
        <v>1</v>
      </c>
      <c r="F793" s="148" t="s">
        <v>899</v>
      </c>
      <c r="H793" s="147" t="s">
        <v>1</v>
      </c>
      <c r="L793" s="146"/>
      <c r="M793" s="149"/>
      <c r="T793" s="150"/>
      <c r="AT793" s="147" t="s">
        <v>196</v>
      </c>
      <c r="AU793" s="147" t="s">
        <v>190</v>
      </c>
      <c r="AV793" s="12" t="s">
        <v>80</v>
      </c>
      <c r="AW793" s="12" t="s">
        <v>27</v>
      </c>
      <c r="AX793" s="12" t="s">
        <v>72</v>
      </c>
      <c r="AY793" s="147" t="s">
        <v>182</v>
      </c>
    </row>
    <row r="794" spans="2:65" s="13" customFormat="1">
      <c r="B794" s="151"/>
      <c r="D794" s="141" t="s">
        <v>196</v>
      </c>
      <c r="E794" s="152" t="s">
        <v>1</v>
      </c>
      <c r="F794" s="153" t="s">
        <v>900</v>
      </c>
      <c r="H794" s="154">
        <v>0.09</v>
      </c>
      <c r="L794" s="151"/>
      <c r="M794" s="155"/>
      <c r="T794" s="156"/>
      <c r="AT794" s="152" t="s">
        <v>196</v>
      </c>
      <c r="AU794" s="152" t="s">
        <v>190</v>
      </c>
      <c r="AV794" s="13" t="s">
        <v>190</v>
      </c>
      <c r="AW794" s="13" t="s">
        <v>27</v>
      </c>
      <c r="AX794" s="13" t="s">
        <v>72</v>
      </c>
      <c r="AY794" s="152" t="s">
        <v>182</v>
      </c>
    </row>
    <row r="795" spans="2:65" s="12" customFormat="1">
      <c r="B795" s="146"/>
      <c r="D795" s="141" t="s">
        <v>196</v>
      </c>
      <c r="E795" s="147" t="s">
        <v>1</v>
      </c>
      <c r="F795" s="148" t="s">
        <v>877</v>
      </c>
      <c r="H795" s="147" t="s">
        <v>1</v>
      </c>
      <c r="L795" s="146"/>
      <c r="M795" s="149"/>
      <c r="T795" s="150"/>
      <c r="AT795" s="147" t="s">
        <v>196</v>
      </c>
      <c r="AU795" s="147" t="s">
        <v>190</v>
      </c>
      <c r="AV795" s="12" t="s">
        <v>80</v>
      </c>
      <c r="AW795" s="12" t="s">
        <v>27</v>
      </c>
      <c r="AX795" s="12" t="s">
        <v>72</v>
      </c>
      <c r="AY795" s="147" t="s">
        <v>182</v>
      </c>
    </row>
    <row r="796" spans="2:65" s="12" customFormat="1">
      <c r="B796" s="146"/>
      <c r="D796" s="141" t="s">
        <v>196</v>
      </c>
      <c r="E796" s="147" t="s">
        <v>1</v>
      </c>
      <c r="F796" s="148" t="s">
        <v>899</v>
      </c>
      <c r="H796" s="147" t="s">
        <v>1</v>
      </c>
      <c r="L796" s="146"/>
      <c r="M796" s="149"/>
      <c r="T796" s="150"/>
      <c r="AT796" s="147" t="s">
        <v>196</v>
      </c>
      <c r="AU796" s="147" t="s">
        <v>190</v>
      </c>
      <c r="AV796" s="12" t="s">
        <v>80</v>
      </c>
      <c r="AW796" s="12" t="s">
        <v>27</v>
      </c>
      <c r="AX796" s="12" t="s">
        <v>72</v>
      </c>
      <c r="AY796" s="147" t="s">
        <v>182</v>
      </c>
    </row>
    <row r="797" spans="2:65" s="13" customFormat="1">
      <c r="B797" s="151"/>
      <c r="D797" s="141" t="s">
        <v>196</v>
      </c>
      <c r="E797" s="152" t="s">
        <v>1</v>
      </c>
      <c r="F797" s="153" t="s">
        <v>901</v>
      </c>
      <c r="H797" s="154">
        <v>0.106</v>
      </c>
      <c r="L797" s="151"/>
      <c r="M797" s="155"/>
      <c r="T797" s="156"/>
      <c r="AT797" s="152" t="s">
        <v>196</v>
      </c>
      <c r="AU797" s="152" t="s">
        <v>190</v>
      </c>
      <c r="AV797" s="13" t="s">
        <v>190</v>
      </c>
      <c r="AW797" s="13" t="s">
        <v>27</v>
      </c>
      <c r="AX797" s="13" t="s">
        <v>72</v>
      </c>
      <c r="AY797" s="152" t="s">
        <v>182</v>
      </c>
    </row>
    <row r="798" spans="2:65" s="14" customFormat="1">
      <c r="B798" s="157"/>
      <c r="D798" s="141" t="s">
        <v>196</v>
      </c>
      <c r="E798" s="158" t="s">
        <v>1</v>
      </c>
      <c r="F798" s="159" t="s">
        <v>201</v>
      </c>
      <c r="H798" s="160">
        <v>0.19600000000000001</v>
      </c>
      <c r="L798" s="157"/>
      <c r="M798" s="161"/>
      <c r="T798" s="162"/>
      <c r="AT798" s="158" t="s">
        <v>196</v>
      </c>
      <c r="AU798" s="158" t="s">
        <v>190</v>
      </c>
      <c r="AV798" s="14" t="s">
        <v>189</v>
      </c>
      <c r="AW798" s="14" t="s">
        <v>27</v>
      </c>
      <c r="AX798" s="14" t="s">
        <v>80</v>
      </c>
      <c r="AY798" s="158" t="s">
        <v>182</v>
      </c>
    </row>
    <row r="799" spans="2:65" s="1" customFormat="1" ht="16.5" customHeight="1">
      <c r="B799" s="29"/>
      <c r="C799" s="129" t="s">
        <v>902</v>
      </c>
      <c r="D799" s="129" t="s">
        <v>184</v>
      </c>
      <c r="E799" s="130" t="s">
        <v>903</v>
      </c>
      <c r="F799" s="131" t="s">
        <v>904</v>
      </c>
      <c r="G799" s="132" t="s">
        <v>187</v>
      </c>
      <c r="H799" s="133">
        <v>56.478999999999999</v>
      </c>
      <c r="I799" s="134">
        <v>777</v>
      </c>
      <c r="J799" s="134">
        <f>ROUND(I799*H799,2)</f>
        <v>43884.18</v>
      </c>
      <c r="K799" s="131" t="s">
        <v>188</v>
      </c>
      <c r="L799" s="29"/>
      <c r="M799" s="135" t="s">
        <v>1</v>
      </c>
      <c r="N799" s="136" t="s">
        <v>38</v>
      </c>
      <c r="O799" s="137">
        <v>1.1200000000000001</v>
      </c>
      <c r="P799" s="137">
        <f>O799*H799</f>
        <v>63.256480000000003</v>
      </c>
      <c r="Q799" s="137">
        <v>1.1169999999999999E-2</v>
      </c>
      <c r="R799" s="137">
        <f>Q799*H799</f>
        <v>0.63087042999999998</v>
      </c>
      <c r="S799" s="137">
        <v>0</v>
      </c>
      <c r="T799" s="138">
        <f>S799*H799</f>
        <v>0</v>
      </c>
      <c r="AR799" s="139" t="s">
        <v>189</v>
      </c>
      <c r="AT799" s="139" t="s">
        <v>184</v>
      </c>
      <c r="AU799" s="139" t="s">
        <v>190</v>
      </c>
      <c r="AY799" s="17" t="s">
        <v>182</v>
      </c>
      <c r="BE799" s="140">
        <f>IF(N799="základní",J799,0)</f>
        <v>0</v>
      </c>
      <c r="BF799" s="140">
        <f>IF(N799="snížená",J799,0)</f>
        <v>43884.18</v>
      </c>
      <c r="BG799" s="140">
        <f>IF(N799="zákl. přenesená",J799,0)</f>
        <v>0</v>
      </c>
      <c r="BH799" s="140">
        <f>IF(N799="sníž. přenesená",J799,0)</f>
        <v>0</v>
      </c>
      <c r="BI799" s="140">
        <f>IF(N799="nulová",J799,0)</f>
        <v>0</v>
      </c>
      <c r="BJ799" s="17" t="s">
        <v>190</v>
      </c>
      <c r="BK799" s="140">
        <f>ROUND(I799*H799,2)</f>
        <v>43884.18</v>
      </c>
      <c r="BL799" s="17" t="s">
        <v>189</v>
      </c>
      <c r="BM799" s="139" t="s">
        <v>905</v>
      </c>
    </row>
    <row r="800" spans="2:65" s="1" customFormat="1">
      <c r="B800" s="29"/>
      <c r="D800" s="141" t="s">
        <v>192</v>
      </c>
      <c r="F800" s="142" t="s">
        <v>906</v>
      </c>
      <c r="L800" s="29"/>
      <c r="M800" s="143"/>
      <c r="T800" s="53"/>
      <c r="AT800" s="17" t="s">
        <v>192</v>
      </c>
      <c r="AU800" s="17" t="s">
        <v>190</v>
      </c>
    </row>
    <row r="801" spans="2:51" s="1" customFormat="1">
      <c r="B801" s="29"/>
      <c r="D801" s="144" t="s">
        <v>194</v>
      </c>
      <c r="F801" s="145" t="s">
        <v>907</v>
      </c>
      <c r="L801" s="29"/>
      <c r="M801" s="143"/>
      <c r="T801" s="53"/>
      <c r="AT801" s="17" t="s">
        <v>194</v>
      </c>
      <c r="AU801" s="17" t="s">
        <v>190</v>
      </c>
    </row>
    <row r="802" spans="2:51" s="12" customFormat="1">
      <c r="B802" s="146"/>
      <c r="D802" s="141" t="s">
        <v>196</v>
      </c>
      <c r="E802" s="147" t="s">
        <v>1</v>
      </c>
      <c r="F802" s="148" t="s">
        <v>908</v>
      </c>
      <c r="H802" s="147" t="s">
        <v>1</v>
      </c>
      <c r="L802" s="146"/>
      <c r="M802" s="149"/>
      <c r="T802" s="150"/>
      <c r="AT802" s="147" t="s">
        <v>196</v>
      </c>
      <c r="AU802" s="147" t="s">
        <v>190</v>
      </c>
      <c r="AV802" s="12" t="s">
        <v>80</v>
      </c>
      <c r="AW802" s="12" t="s">
        <v>27</v>
      </c>
      <c r="AX802" s="12" t="s">
        <v>72</v>
      </c>
      <c r="AY802" s="147" t="s">
        <v>182</v>
      </c>
    </row>
    <row r="803" spans="2:51" s="13" customFormat="1">
      <c r="B803" s="151"/>
      <c r="D803" s="141" t="s">
        <v>196</v>
      </c>
      <c r="E803" s="152" t="s">
        <v>1</v>
      </c>
      <c r="F803" s="153" t="s">
        <v>909</v>
      </c>
      <c r="H803" s="154">
        <v>8.1</v>
      </c>
      <c r="L803" s="151"/>
      <c r="M803" s="155"/>
      <c r="T803" s="156"/>
      <c r="AT803" s="152" t="s">
        <v>196</v>
      </c>
      <c r="AU803" s="152" t="s">
        <v>190</v>
      </c>
      <c r="AV803" s="13" t="s">
        <v>190</v>
      </c>
      <c r="AW803" s="13" t="s">
        <v>27</v>
      </c>
      <c r="AX803" s="13" t="s">
        <v>72</v>
      </c>
      <c r="AY803" s="152" t="s">
        <v>182</v>
      </c>
    </row>
    <row r="804" spans="2:51" s="12" customFormat="1">
      <c r="B804" s="146"/>
      <c r="D804" s="141" t="s">
        <v>196</v>
      </c>
      <c r="E804" s="147" t="s">
        <v>1</v>
      </c>
      <c r="F804" s="148" t="s">
        <v>910</v>
      </c>
      <c r="H804" s="147" t="s">
        <v>1</v>
      </c>
      <c r="L804" s="146"/>
      <c r="M804" s="149"/>
      <c r="T804" s="150"/>
      <c r="AT804" s="147" t="s">
        <v>196</v>
      </c>
      <c r="AU804" s="147" t="s">
        <v>190</v>
      </c>
      <c r="AV804" s="12" t="s">
        <v>80</v>
      </c>
      <c r="AW804" s="12" t="s">
        <v>27</v>
      </c>
      <c r="AX804" s="12" t="s">
        <v>72</v>
      </c>
      <c r="AY804" s="147" t="s">
        <v>182</v>
      </c>
    </row>
    <row r="805" spans="2:51" s="13" customFormat="1">
      <c r="B805" s="151"/>
      <c r="D805" s="141" t="s">
        <v>196</v>
      </c>
      <c r="E805" s="152" t="s">
        <v>1</v>
      </c>
      <c r="F805" s="153" t="s">
        <v>911</v>
      </c>
      <c r="H805" s="154">
        <v>7.1280000000000001</v>
      </c>
      <c r="L805" s="151"/>
      <c r="M805" s="155"/>
      <c r="T805" s="156"/>
      <c r="AT805" s="152" t="s">
        <v>196</v>
      </c>
      <c r="AU805" s="152" t="s">
        <v>190</v>
      </c>
      <c r="AV805" s="13" t="s">
        <v>190</v>
      </c>
      <c r="AW805" s="13" t="s">
        <v>27</v>
      </c>
      <c r="AX805" s="13" t="s">
        <v>72</v>
      </c>
      <c r="AY805" s="152" t="s">
        <v>182</v>
      </c>
    </row>
    <row r="806" spans="2:51" s="12" customFormat="1">
      <c r="B806" s="146"/>
      <c r="D806" s="141" t="s">
        <v>196</v>
      </c>
      <c r="E806" s="147" t="s">
        <v>1</v>
      </c>
      <c r="F806" s="148" t="s">
        <v>912</v>
      </c>
      <c r="H806" s="147" t="s">
        <v>1</v>
      </c>
      <c r="L806" s="146"/>
      <c r="M806" s="149"/>
      <c r="T806" s="150"/>
      <c r="AT806" s="147" t="s">
        <v>196</v>
      </c>
      <c r="AU806" s="147" t="s">
        <v>190</v>
      </c>
      <c r="AV806" s="12" t="s">
        <v>80</v>
      </c>
      <c r="AW806" s="12" t="s">
        <v>27</v>
      </c>
      <c r="AX806" s="12" t="s">
        <v>72</v>
      </c>
      <c r="AY806" s="147" t="s">
        <v>182</v>
      </c>
    </row>
    <row r="807" spans="2:51" s="13" customFormat="1">
      <c r="B807" s="151"/>
      <c r="D807" s="141" t="s">
        <v>196</v>
      </c>
      <c r="E807" s="152" t="s">
        <v>1</v>
      </c>
      <c r="F807" s="153" t="s">
        <v>913</v>
      </c>
      <c r="H807" s="154">
        <v>1.2</v>
      </c>
      <c r="L807" s="151"/>
      <c r="M807" s="155"/>
      <c r="T807" s="156"/>
      <c r="AT807" s="152" t="s">
        <v>196</v>
      </c>
      <c r="AU807" s="152" t="s">
        <v>190</v>
      </c>
      <c r="AV807" s="13" t="s">
        <v>190</v>
      </c>
      <c r="AW807" s="13" t="s">
        <v>27</v>
      </c>
      <c r="AX807" s="13" t="s">
        <v>72</v>
      </c>
      <c r="AY807" s="152" t="s">
        <v>182</v>
      </c>
    </row>
    <row r="808" spans="2:51" s="13" customFormat="1">
      <c r="B808" s="151"/>
      <c r="D808" s="141" t="s">
        <v>196</v>
      </c>
      <c r="E808" s="152" t="s">
        <v>1</v>
      </c>
      <c r="F808" s="153" t="s">
        <v>914</v>
      </c>
      <c r="H808" s="154">
        <v>2.2000000000000002</v>
      </c>
      <c r="L808" s="151"/>
      <c r="M808" s="155"/>
      <c r="T808" s="156"/>
      <c r="AT808" s="152" t="s">
        <v>196</v>
      </c>
      <c r="AU808" s="152" t="s">
        <v>190</v>
      </c>
      <c r="AV808" s="13" t="s">
        <v>190</v>
      </c>
      <c r="AW808" s="13" t="s">
        <v>27</v>
      </c>
      <c r="AX808" s="13" t="s">
        <v>72</v>
      </c>
      <c r="AY808" s="152" t="s">
        <v>182</v>
      </c>
    </row>
    <row r="809" spans="2:51" s="12" customFormat="1">
      <c r="B809" s="146"/>
      <c r="D809" s="141" t="s">
        <v>196</v>
      </c>
      <c r="E809" s="147" t="s">
        <v>1</v>
      </c>
      <c r="F809" s="148" t="s">
        <v>915</v>
      </c>
      <c r="H809" s="147" t="s">
        <v>1</v>
      </c>
      <c r="L809" s="146"/>
      <c r="M809" s="149"/>
      <c r="T809" s="150"/>
      <c r="AT809" s="147" t="s">
        <v>196</v>
      </c>
      <c r="AU809" s="147" t="s">
        <v>190</v>
      </c>
      <c r="AV809" s="12" t="s">
        <v>80</v>
      </c>
      <c r="AW809" s="12" t="s">
        <v>27</v>
      </c>
      <c r="AX809" s="12" t="s">
        <v>72</v>
      </c>
      <c r="AY809" s="147" t="s">
        <v>182</v>
      </c>
    </row>
    <row r="810" spans="2:51" s="13" customFormat="1">
      <c r="B810" s="151"/>
      <c r="D810" s="141" t="s">
        <v>196</v>
      </c>
      <c r="E810" s="152" t="s">
        <v>1</v>
      </c>
      <c r="F810" s="153" t="s">
        <v>916</v>
      </c>
      <c r="H810" s="154">
        <v>12</v>
      </c>
      <c r="L810" s="151"/>
      <c r="M810" s="155"/>
      <c r="T810" s="156"/>
      <c r="AT810" s="152" t="s">
        <v>196</v>
      </c>
      <c r="AU810" s="152" t="s">
        <v>190</v>
      </c>
      <c r="AV810" s="13" t="s">
        <v>190</v>
      </c>
      <c r="AW810" s="13" t="s">
        <v>27</v>
      </c>
      <c r="AX810" s="13" t="s">
        <v>72</v>
      </c>
      <c r="AY810" s="152" t="s">
        <v>182</v>
      </c>
    </row>
    <row r="811" spans="2:51" s="12" customFormat="1">
      <c r="B811" s="146"/>
      <c r="D811" s="141" t="s">
        <v>196</v>
      </c>
      <c r="E811" s="147" t="s">
        <v>1</v>
      </c>
      <c r="F811" s="148" t="s">
        <v>912</v>
      </c>
      <c r="H811" s="147" t="s">
        <v>1</v>
      </c>
      <c r="L811" s="146"/>
      <c r="M811" s="149"/>
      <c r="T811" s="150"/>
      <c r="AT811" s="147" t="s">
        <v>196</v>
      </c>
      <c r="AU811" s="147" t="s">
        <v>190</v>
      </c>
      <c r="AV811" s="12" t="s">
        <v>80</v>
      </c>
      <c r="AW811" s="12" t="s">
        <v>27</v>
      </c>
      <c r="AX811" s="12" t="s">
        <v>72</v>
      </c>
      <c r="AY811" s="147" t="s">
        <v>182</v>
      </c>
    </row>
    <row r="812" spans="2:51" s="13" customFormat="1">
      <c r="B812" s="151"/>
      <c r="D812" s="141" t="s">
        <v>196</v>
      </c>
      <c r="E812" s="152" t="s">
        <v>1</v>
      </c>
      <c r="F812" s="153" t="s">
        <v>917</v>
      </c>
      <c r="H812" s="154">
        <v>1.704</v>
      </c>
      <c r="L812" s="151"/>
      <c r="M812" s="155"/>
      <c r="T812" s="156"/>
      <c r="AT812" s="152" t="s">
        <v>196</v>
      </c>
      <c r="AU812" s="152" t="s">
        <v>190</v>
      </c>
      <c r="AV812" s="13" t="s">
        <v>190</v>
      </c>
      <c r="AW812" s="13" t="s">
        <v>27</v>
      </c>
      <c r="AX812" s="13" t="s">
        <v>72</v>
      </c>
      <c r="AY812" s="152" t="s">
        <v>182</v>
      </c>
    </row>
    <row r="813" spans="2:51" s="13" customFormat="1">
      <c r="B813" s="151"/>
      <c r="D813" s="141" t="s">
        <v>196</v>
      </c>
      <c r="E813" s="152" t="s">
        <v>1</v>
      </c>
      <c r="F813" s="153" t="s">
        <v>918</v>
      </c>
      <c r="H813" s="154">
        <v>3.6</v>
      </c>
      <c r="L813" s="151"/>
      <c r="M813" s="155"/>
      <c r="T813" s="156"/>
      <c r="AT813" s="152" t="s">
        <v>196</v>
      </c>
      <c r="AU813" s="152" t="s">
        <v>190</v>
      </c>
      <c r="AV813" s="13" t="s">
        <v>190</v>
      </c>
      <c r="AW813" s="13" t="s">
        <v>27</v>
      </c>
      <c r="AX813" s="13" t="s">
        <v>72</v>
      </c>
      <c r="AY813" s="152" t="s">
        <v>182</v>
      </c>
    </row>
    <row r="814" spans="2:51" s="13" customFormat="1">
      <c r="B814" s="151"/>
      <c r="D814" s="141" t="s">
        <v>196</v>
      </c>
      <c r="E814" s="152" t="s">
        <v>1</v>
      </c>
      <c r="F814" s="153" t="s">
        <v>919</v>
      </c>
      <c r="H814" s="154">
        <v>1.43</v>
      </c>
      <c r="L814" s="151"/>
      <c r="M814" s="155"/>
      <c r="T814" s="156"/>
      <c r="AT814" s="152" t="s">
        <v>196</v>
      </c>
      <c r="AU814" s="152" t="s">
        <v>190</v>
      </c>
      <c r="AV814" s="13" t="s">
        <v>190</v>
      </c>
      <c r="AW814" s="13" t="s">
        <v>27</v>
      </c>
      <c r="AX814" s="13" t="s">
        <v>72</v>
      </c>
      <c r="AY814" s="152" t="s">
        <v>182</v>
      </c>
    </row>
    <row r="815" spans="2:51" s="13" customFormat="1">
      <c r="B815" s="151"/>
      <c r="D815" s="141" t="s">
        <v>196</v>
      </c>
      <c r="E815" s="152" t="s">
        <v>1</v>
      </c>
      <c r="F815" s="153" t="s">
        <v>920</v>
      </c>
      <c r="H815" s="154">
        <v>1.38</v>
      </c>
      <c r="L815" s="151"/>
      <c r="M815" s="155"/>
      <c r="T815" s="156"/>
      <c r="AT815" s="152" t="s">
        <v>196</v>
      </c>
      <c r="AU815" s="152" t="s">
        <v>190</v>
      </c>
      <c r="AV815" s="13" t="s">
        <v>190</v>
      </c>
      <c r="AW815" s="13" t="s">
        <v>27</v>
      </c>
      <c r="AX815" s="13" t="s">
        <v>72</v>
      </c>
      <c r="AY815" s="152" t="s">
        <v>182</v>
      </c>
    </row>
    <row r="816" spans="2:51" s="12" customFormat="1">
      <c r="B816" s="146"/>
      <c r="D816" s="141" t="s">
        <v>196</v>
      </c>
      <c r="E816" s="147" t="s">
        <v>1</v>
      </c>
      <c r="F816" s="148" t="s">
        <v>921</v>
      </c>
      <c r="H816" s="147" t="s">
        <v>1</v>
      </c>
      <c r="L816" s="146"/>
      <c r="M816" s="149"/>
      <c r="T816" s="150"/>
      <c r="AT816" s="147" t="s">
        <v>196</v>
      </c>
      <c r="AU816" s="147" t="s">
        <v>190</v>
      </c>
      <c r="AV816" s="12" t="s">
        <v>80</v>
      </c>
      <c r="AW816" s="12" t="s">
        <v>27</v>
      </c>
      <c r="AX816" s="12" t="s">
        <v>72</v>
      </c>
      <c r="AY816" s="147" t="s">
        <v>182</v>
      </c>
    </row>
    <row r="817" spans="2:51" s="13" customFormat="1">
      <c r="B817" s="151"/>
      <c r="D817" s="141" t="s">
        <v>196</v>
      </c>
      <c r="E817" s="152" t="s">
        <v>1</v>
      </c>
      <c r="F817" s="153" t="s">
        <v>922</v>
      </c>
      <c r="H817" s="154">
        <v>9.36</v>
      </c>
      <c r="L817" s="151"/>
      <c r="M817" s="155"/>
      <c r="T817" s="156"/>
      <c r="AT817" s="152" t="s">
        <v>196</v>
      </c>
      <c r="AU817" s="152" t="s">
        <v>190</v>
      </c>
      <c r="AV817" s="13" t="s">
        <v>190</v>
      </c>
      <c r="AW817" s="13" t="s">
        <v>27</v>
      </c>
      <c r="AX817" s="13" t="s">
        <v>72</v>
      </c>
      <c r="AY817" s="152" t="s">
        <v>182</v>
      </c>
    </row>
    <row r="818" spans="2:51" s="15" customFormat="1">
      <c r="B818" s="172"/>
      <c r="D818" s="141" t="s">
        <v>196</v>
      </c>
      <c r="E818" s="173" t="s">
        <v>1</v>
      </c>
      <c r="F818" s="174" t="s">
        <v>379</v>
      </c>
      <c r="H818" s="175">
        <v>48.101999999999997</v>
      </c>
      <c r="L818" s="172"/>
      <c r="M818" s="176"/>
      <c r="T818" s="177"/>
      <c r="AT818" s="173" t="s">
        <v>196</v>
      </c>
      <c r="AU818" s="173" t="s">
        <v>190</v>
      </c>
      <c r="AV818" s="15" t="s">
        <v>106</v>
      </c>
      <c r="AW818" s="15" t="s">
        <v>27</v>
      </c>
      <c r="AX818" s="15" t="s">
        <v>72</v>
      </c>
      <c r="AY818" s="173" t="s">
        <v>182</v>
      </c>
    </row>
    <row r="819" spans="2:51" s="12" customFormat="1">
      <c r="B819" s="146"/>
      <c r="D819" s="141" t="s">
        <v>196</v>
      </c>
      <c r="E819" s="147" t="s">
        <v>1</v>
      </c>
      <c r="F819" s="148" t="s">
        <v>364</v>
      </c>
      <c r="H819" s="147" t="s">
        <v>1</v>
      </c>
      <c r="L819" s="146"/>
      <c r="M819" s="149"/>
      <c r="T819" s="150"/>
      <c r="AT819" s="147" t="s">
        <v>196</v>
      </c>
      <c r="AU819" s="147" t="s">
        <v>190</v>
      </c>
      <c r="AV819" s="12" t="s">
        <v>80</v>
      </c>
      <c r="AW819" s="12" t="s">
        <v>27</v>
      </c>
      <c r="AX819" s="12" t="s">
        <v>72</v>
      </c>
      <c r="AY819" s="147" t="s">
        <v>182</v>
      </c>
    </row>
    <row r="820" spans="2:51" s="12" customFormat="1">
      <c r="B820" s="146"/>
      <c r="D820" s="141" t="s">
        <v>196</v>
      </c>
      <c r="E820" s="147" t="s">
        <v>1</v>
      </c>
      <c r="F820" s="148" t="s">
        <v>923</v>
      </c>
      <c r="H820" s="147" t="s">
        <v>1</v>
      </c>
      <c r="L820" s="146"/>
      <c r="M820" s="149"/>
      <c r="T820" s="150"/>
      <c r="AT820" s="147" t="s">
        <v>196</v>
      </c>
      <c r="AU820" s="147" t="s">
        <v>190</v>
      </c>
      <c r="AV820" s="12" t="s">
        <v>80</v>
      </c>
      <c r="AW820" s="12" t="s">
        <v>27</v>
      </c>
      <c r="AX820" s="12" t="s">
        <v>72</v>
      </c>
      <c r="AY820" s="147" t="s">
        <v>182</v>
      </c>
    </row>
    <row r="821" spans="2:51" s="13" customFormat="1">
      <c r="B821" s="151"/>
      <c r="D821" s="141" t="s">
        <v>196</v>
      </c>
      <c r="E821" s="152" t="s">
        <v>1</v>
      </c>
      <c r="F821" s="153" t="s">
        <v>924</v>
      </c>
      <c r="H821" s="154">
        <v>0.6</v>
      </c>
      <c r="L821" s="151"/>
      <c r="M821" s="155"/>
      <c r="T821" s="156"/>
      <c r="AT821" s="152" t="s">
        <v>196</v>
      </c>
      <c r="AU821" s="152" t="s">
        <v>190</v>
      </c>
      <c r="AV821" s="13" t="s">
        <v>190</v>
      </c>
      <c r="AW821" s="13" t="s">
        <v>27</v>
      </c>
      <c r="AX821" s="13" t="s">
        <v>72</v>
      </c>
      <c r="AY821" s="152" t="s">
        <v>182</v>
      </c>
    </row>
    <row r="822" spans="2:51" s="13" customFormat="1">
      <c r="B822" s="151"/>
      <c r="D822" s="141" t="s">
        <v>196</v>
      </c>
      <c r="E822" s="152" t="s">
        <v>1</v>
      </c>
      <c r="F822" s="153" t="s">
        <v>925</v>
      </c>
      <c r="H822" s="154">
        <v>2.75</v>
      </c>
      <c r="L822" s="151"/>
      <c r="M822" s="155"/>
      <c r="T822" s="156"/>
      <c r="AT822" s="152" t="s">
        <v>196</v>
      </c>
      <c r="AU822" s="152" t="s">
        <v>190</v>
      </c>
      <c r="AV822" s="13" t="s">
        <v>190</v>
      </c>
      <c r="AW822" s="13" t="s">
        <v>27</v>
      </c>
      <c r="AX822" s="13" t="s">
        <v>72</v>
      </c>
      <c r="AY822" s="152" t="s">
        <v>182</v>
      </c>
    </row>
    <row r="823" spans="2:51" s="15" customFormat="1">
      <c r="B823" s="172"/>
      <c r="D823" s="141" t="s">
        <v>196</v>
      </c>
      <c r="E823" s="173" t="s">
        <v>1</v>
      </c>
      <c r="F823" s="174" t="s">
        <v>379</v>
      </c>
      <c r="H823" s="175">
        <v>3.35</v>
      </c>
      <c r="L823" s="172"/>
      <c r="M823" s="176"/>
      <c r="T823" s="177"/>
      <c r="AT823" s="173" t="s">
        <v>196</v>
      </c>
      <c r="AU823" s="173" t="s">
        <v>190</v>
      </c>
      <c r="AV823" s="15" t="s">
        <v>106</v>
      </c>
      <c r="AW823" s="15" t="s">
        <v>27</v>
      </c>
      <c r="AX823" s="15" t="s">
        <v>72</v>
      </c>
      <c r="AY823" s="173" t="s">
        <v>182</v>
      </c>
    </row>
    <row r="824" spans="2:51" s="12" customFormat="1">
      <c r="B824" s="146"/>
      <c r="D824" s="141" t="s">
        <v>196</v>
      </c>
      <c r="E824" s="147" t="s">
        <v>1</v>
      </c>
      <c r="F824" s="148" t="s">
        <v>341</v>
      </c>
      <c r="H824" s="147" t="s">
        <v>1</v>
      </c>
      <c r="L824" s="146"/>
      <c r="M824" s="149"/>
      <c r="T824" s="150"/>
      <c r="AT824" s="147" t="s">
        <v>196</v>
      </c>
      <c r="AU824" s="147" t="s">
        <v>190</v>
      </c>
      <c r="AV824" s="12" t="s">
        <v>80</v>
      </c>
      <c r="AW824" s="12" t="s">
        <v>27</v>
      </c>
      <c r="AX824" s="12" t="s">
        <v>72</v>
      </c>
      <c r="AY824" s="147" t="s">
        <v>182</v>
      </c>
    </row>
    <row r="825" spans="2:51" s="12" customFormat="1">
      <c r="B825" s="146"/>
      <c r="D825" s="141" t="s">
        <v>196</v>
      </c>
      <c r="E825" s="147" t="s">
        <v>1</v>
      </c>
      <c r="F825" s="148" t="s">
        <v>926</v>
      </c>
      <c r="H825" s="147" t="s">
        <v>1</v>
      </c>
      <c r="L825" s="146"/>
      <c r="M825" s="149"/>
      <c r="T825" s="150"/>
      <c r="AT825" s="147" t="s">
        <v>196</v>
      </c>
      <c r="AU825" s="147" t="s">
        <v>190</v>
      </c>
      <c r="AV825" s="12" t="s">
        <v>80</v>
      </c>
      <c r="AW825" s="12" t="s">
        <v>27</v>
      </c>
      <c r="AX825" s="12" t="s">
        <v>72</v>
      </c>
      <c r="AY825" s="147" t="s">
        <v>182</v>
      </c>
    </row>
    <row r="826" spans="2:51" s="13" customFormat="1">
      <c r="B826" s="151"/>
      <c r="D826" s="141" t="s">
        <v>196</v>
      </c>
      <c r="E826" s="152" t="s">
        <v>1</v>
      </c>
      <c r="F826" s="153" t="s">
        <v>927</v>
      </c>
      <c r="H826" s="154">
        <v>0.32500000000000001</v>
      </c>
      <c r="L826" s="151"/>
      <c r="M826" s="155"/>
      <c r="T826" s="156"/>
      <c r="AT826" s="152" t="s">
        <v>196</v>
      </c>
      <c r="AU826" s="152" t="s">
        <v>190</v>
      </c>
      <c r="AV826" s="13" t="s">
        <v>190</v>
      </c>
      <c r="AW826" s="13" t="s">
        <v>27</v>
      </c>
      <c r="AX826" s="13" t="s">
        <v>72</v>
      </c>
      <c r="AY826" s="152" t="s">
        <v>182</v>
      </c>
    </row>
    <row r="827" spans="2:51" s="13" customFormat="1">
      <c r="B827" s="151"/>
      <c r="D827" s="141" t="s">
        <v>196</v>
      </c>
      <c r="E827" s="152" t="s">
        <v>1</v>
      </c>
      <c r="F827" s="153" t="s">
        <v>928</v>
      </c>
      <c r="H827" s="154">
        <v>0.42499999999999999</v>
      </c>
      <c r="L827" s="151"/>
      <c r="M827" s="155"/>
      <c r="T827" s="156"/>
      <c r="AT827" s="152" t="s">
        <v>196</v>
      </c>
      <c r="AU827" s="152" t="s">
        <v>190</v>
      </c>
      <c r="AV827" s="13" t="s">
        <v>190</v>
      </c>
      <c r="AW827" s="13" t="s">
        <v>27</v>
      </c>
      <c r="AX827" s="13" t="s">
        <v>72</v>
      </c>
      <c r="AY827" s="152" t="s">
        <v>182</v>
      </c>
    </row>
    <row r="828" spans="2:51" s="13" customFormat="1">
      <c r="B828" s="151"/>
      <c r="D828" s="141" t="s">
        <v>196</v>
      </c>
      <c r="E828" s="152" t="s">
        <v>1</v>
      </c>
      <c r="F828" s="153" t="s">
        <v>929</v>
      </c>
      <c r="H828" s="154">
        <v>0.65</v>
      </c>
      <c r="L828" s="151"/>
      <c r="M828" s="155"/>
      <c r="T828" s="156"/>
      <c r="AT828" s="152" t="s">
        <v>196</v>
      </c>
      <c r="AU828" s="152" t="s">
        <v>190</v>
      </c>
      <c r="AV828" s="13" t="s">
        <v>190</v>
      </c>
      <c r="AW828" s="13" t="s">
        <v>27</v>
      </c>
      <c r="AX828" s="13" t="s">
        <v>72</v>
      </c>
      <c r="AY828" s="152" t="s">
        <v>182</v>
      </c>
    </row>
    <row r="829" spans="2:51" s="13" customFormat="1">
      <c r="B829" s="151"/>
      <c r="D829" s="141" t="s">
        <v>196</v>
      </c>
      <c r="E829" s="152" t="s">
        <v>1</v>
      </c>
      <c r="F829" s="153" t="s">
        <v>930</v>
      </c>
      <c r="H829" s="154">
        <v>0.47499999999999998</v>
      </c>
      <c r="L829" s="151"/>
      <c r="M829" s="155"/>
      <c r="T829" s="156"/>
      <c r="AT829" s="152" t="s">
        <v>196</v>
      </c>
      <c r="AU829" s="152" t="s">
        <v>190</v>
      </c>
      <c r="AV829" s="13" t="s">
        <v>190</v>
      </c>
      <c r="AW829" s="13" t="s">
        <v>27</v>
      </c>
      <c r="AX829" s="13" t="s">
        <v>72</v>
      </c>
      <c r="AY829" s="152" t="s">
        <v>182</v>
      </c>
    </row>
    <row r="830" spans="2:51" s="13" customFormat="1">
      <c r="B830" s="151"/>
      <c r="D830" s="141" t="s">
        <v>196</v>
      </c>
      <c r="E830" s="152" t="s">
        <v>1</v>
      </c>
      <c r="F830" s="153" t="s">
        <v>931</v>
      </c>
      <c r="H830" s="154">
        <v>2.81</v>
      </c>
      <c r="L830" s="151"/>
      <c r="M830" s="155"/>
      <c r="T830" s="156"/>
      <c r="AT830" s="152" t="s">
        <v>196</v>
      </c>
      <c r="AU830" s="152" t="s">
        <v>190</v>
      </c>
      <c r="AV830" s="13" t="s">
        <v>190</v>
      </c>
      <c r="AW830" s="13" t="s">
        <v>27</v>
      </c>
      <c r="AX830" s="13" t="s">
        <v>72</v>
      </c>
      <c r="AY830" s="152" t="s">
        <v>182</v>
      </c>
    </row>
    <row r="831" spans="2:51" s="15" customFormat="1">
      <c r="B831" s="172"/>
      <c r="D831" s="141" t="s">
        <v>196</v>
      </c>
      <c r="E831" s="173" t="s">
        <v>1</v>
      </c>
      <c r="F831" s="174" t="s">
        <v>379</v>
      </c>
      <c r="H831" s="175">
        <v>4.6849999999999996</v>
      </c>
      <c r="L831" s="172"/>
      <c r="M831" s="176"/>
      <c r="T831" s="177"/>
      <c r="AT831" s="173" t="s">
        <v>196</v>
      </c>
      <c r="AU831" s="173" t="s">
        <v>190</v>
      </c>
      <c r="AV831" s="15" t="s">
        <v>106</v>
      </c>
      <c r="AW831" s="15" t="s">
        <v>27</v>
      </c>
      <c r="AX831" s="15" t="s">
        <v>72</v>
      </c>
      <c r="AY831" s="173" t="s">
        <v>182</v>
      </c>
    </row>
    <row r="832" spans="2:51" s="12" customFormat="1">
      <c r="B832" s="146"/>
      <c r="D832" s="141" t="s">
        <v>196</v>
      </c>
      <c r="E832" s="147" t="s">
        <v>1</v>
      </c>
      <c r="F832" s="148" t="s">
        <v>932</v>
      </c>
      <c r="H832" s="147" t="s">
        <v>1</v>
      </c>
      <c r="L832" s="146"/>
      <c r="M832" s="149"/>
      <c r="T832" s="150"/>
      <c r="AT832" s="147" t="s">
        <v>196</v>
      </c>
      <c r="AU832" s="147" t="s">
        <v>190</v>
      </c>
      <c r="AV832" s="12" t="s">
        <v>80</v>
      </c>
      <c r="AW832" s="12" t="s">
        <v>27</v>
      </c>
      <c r="AX832" s="12" t="s">
        <v>72</v>
      </c>
      <c r="AY832" s="147" t="s">
        <v>182</v>
      </c>
    </row>
    <row r="833" spans="2:65" s="13" customFormat="1">
      <c r="B833" s="151"/>
      <c r="D833" s="141" t="s">
        <v>196</v>
      </c>
      <c r="E833" s="152" t="s">
        <v>1</v>
      </c>
      <c r="F833" s="153" t="s">
        <v>933</v>
      </c>
      <c r="H833" s="154">
        <v>0.34200000000000003</v>
      </c>
      <c r="L833" s="151"/>
      <c r="M833" s="155"/>
      <c r="T833" s="156"/>
      <c r="AT833" s="152" t="s">
        <v>196</v>
      </c>
      <c r="AU833" s="152" t="s">
        <v>190</v>
      </c>
      <c r="AV833" s="13" t="s">
        <v>190</v>
      </c>
      <c r="AW833" s="13" t="s">
        <v>27</v>
      </c>
      <c r="AX833" s="13" t="s">
        <v>72</v>
      </c>
      <c r="AY833" s="152" t="s">
        <v>182</v>
      </c>
    </row>
    <row r="834" spans="2:65" s="15" customFormat="1">
      <c r="B834" s="172"/>
      <c r="D834" s="141" t="s">
        <v>196</v>
      </c>
      <c r="E834" s="173" t="s">
        <v>1</v>
      </c>
      <c r="F834" s="174" t="s">
        <v>379</v>
      </c>
      <c r="H834" s="175">
        <v>0.34200000000000003</v>
      </c>
      <c r="L834" s="172"/>
      <c r="M834" s="176"/>
      <c r="T834" s="177"/>
      <c r="AT834" s="173" t="s">
        <v>196</v>
      </c>
      <c r="AU834" s="173" t="s">
        <v>190</v>
      </c>
      <c r="AV834" s="15" t="s">
        <v>106</v>
      </c>
      <c r="AW834" s="15" t="s">
        <v>27</v>
      </c>
      <c r="AX834" s="15" t="s">
        <v>72</v>
      </c>
      <c r="AY834" s="173" t="s">
        <v>182</v>
      </c>
    </row>
    <row r="835" spans="2:65" s="14" customFormat="1">
      <c r="B835" s="157"/>
      <c r="D835" s="141" t="s">
        <v>196</v>
      </c>
      <c r="E835" s="158" t="s">
        <v>1</v>
      </c>
      <c r="F835" s="159" t="s">
        <v>201</v>
      </c>
      <c r="H835" s="160">
        <v>56.478999999999999</v>
      </c>
      <c r="L835" s="157"/>
      <c r="M835" s="161"/>
      <c r="T835" s="162"/>
      <c r="AT835" s="158" t="s">
        <v>196</v>
      </c>
      <c r="AU835" s="158" t="s">
        <v>190</v>
      </c>
      <c r="AV835" s="14" t="s">
        <v>189</v>
      </c>
      <c r="AW835" s="14" t="s">
        <v>27</v>
      </c>
      <c r="AX835" s="14" t="s">
        <v>80</v>
      </c>
      <c r="AY835" s="158" t="s">
        <v>182</v>
      </c>
    </row>
    <row r="836" spans="2:65" s="1" customFormat="1" ht="16.5" customHeight="1">
      <c r="B836" s="29"/>
      <c r="C836" s="129" t="s">
        <v>934</v>
      </c>
      <c r="D836" s="129" t="s">
        <v>184</v>
      </c>
      <c r="E836" s="130" t="s">
        <v>935</v>
      </c>
      <c r="F836" s="131" t="s">
        <v>936</v>
      </c>
      <c r="G836" s="132" t="s">
        <v>187</v>
      </c>
      <c r="H836" s="133">
        <v>49.34</v>
      </c>
      <c r="I836" s="134">
        <v>153</v>
      </c>
      <c r="J836" s="134">
        <f>ROUND(I836*H836,2)</f>
        <v>7549.02</v>
      </c>
      <c r="K836" s="131" t="s">
        <v>188</v>
      </c>
      <c r="L836" s="29"/>
      <c r="M836" s="135" t="s">
        <v>1</v>
      </c>
      <c r="N836" s="136" t="s">
        <v>38</v>
      </c>
      <c r="O836" s="137">
        <v>0.33</v>
      </c>
      <c r="P836" s="137">
        <f>O836*H836</f>
        <v>16.282200000000003</v>
      </c>
      <c r="Q836" s="137">
        <v>0</v>
      </c>
      <c r="R836" s="137">
        <f>Q836*H836</f>
        <v>0</v>
      </c>
      <c r="S836" s="137">
        <v>0</v>
      </c>
      <c r="T836" s="138">
        <f>S836*H836</f>
        <v>0</v>
      </c>
      <c r="AR836" s="139" t="s">
        <v>189</v>
      </c>
      <c r="AT836" s="139" t="s">
        <v>184</v>
      </c>
      <c r="AU836" s="139" t="s">
        <v>190</v>
      </c>
      <c r="AY836" s="17" t="s">
        <v>182</v>
      </c>
      <c r="BE836" s="140">
        <f>IF(N836="základní",J836,0)</f>
        <v>0</v>
      </c>
      <c r="BF836" s="140">
        <f>IF(N836="snížená",J836,0)</f>
        <v>7549.02</v>
      </c>
      <c r="BG836" s="140">
        <f>IF(N836="zákl. přenesená",J836,0)</f>
        <v>0</v>
      </c>
      <c r="BH836" s="140">
        <f>IF(N836="sníž. přenesená",J836,0)</f>
        <v>0</v>
      </c>
      <c r="BI836" s="140">
        <f>IF(N836="nulová",J836,0)</f>
        <v>0</v>
      </c>
      <c r="BJ836" s="17" t="s">
        <v>190</v>
      </c>
      <c r="BK836" s="140">
        <f>ROUND(I836*H836,2)</f>
        <v>7549.02</v>
      </c>
      <c r="BL836" s="17" t="s">
        <v>189</v>
      </c>
      <c r="BM836" s="139" t="s">
        <v>937</v>
      </c>
    </row>
    <row r="837" spans="2:65" s="1" customFormat="1">
      <c r="B837" s="29"/>
      <c r="D837" s="141" t="s">
        <v>192</v>
      </c>
      <c r="F837" s="142" t="s">
        <v>938</v>
      </c>
      <c r="L837" s="29"/>
      <c r="M837" s="143"/>
      <c r="T837" s="53"/>
      <c r="AT837" s="17" t="s">
        <v>192</v>
      </c>
      <c r="AU837" s="17" t="s">
        <v>190</v>
      </c>
    </row>
    <row r="838" spans="2:65" s="1" customFormat="1">
      <c r="B838" s="29"/>
      <c r="D838" s="144" t="s">
        <v>194</v>
      </c>
      <c r="F838" s="145" t="s">
        <v>939</v>
      </c>
      <c r="L838" s="29"/>
      <c r="M838" s="143"/>
      <c r="T838" s="53"/>
      <c r="AT838" s="17" t="s">
        <v>194</v>
      </c>
      <c r="AU838" s="17" t="s">
        <v>190</v>
      </c>
    </row>
    <row r="839" spans="2:65" s="13" customFormat="1">
      <c r="B839" s="151"/>
      <c r="D839" s="141" t="s">
        <v>196</v>
      </c>
      <c r="E839" s="152" t="s">
        <v>1</v>
      </c>
      <c r="F839" s="153" t="s">
        <v>940</v>
      </c>
      <c r="H839" s="154">
        <v>49.34</v>
      </c>
      <c r="L839" s="151"/>
      <c r="M839" s="155"/>
      <c r="T839" s="156"/>
      <c r="AT839" s="152" t="s">
        <v>196</v>
      </c>
      <c r="AU839" s="152" t="s">
        <v>190</v>
      </c>
      <c r="AV839" s="13" t="s">
        <v>190</v>
      </c>
      <c r="AW839" s="13" t="s">
        <v>27</v>
      </c>
      <c r="AX839" s="13" t="s">
        <v>80</v>
      </c>
      <c r="AY839" s="152" t="s">
        <v>182</v>
      </c>
    </row>
    <row r="840" spans="2:65" s="1" customFormat="1" ht="21.75" customHeight="1">
      <c r="B840" s="29"/>
      <c r="C840" s="129" t="s">
        <v>941</v>
      </c>
      <c r="D840" s="129" t="s">
        <v>184</v>
      </c>
      <c r="E840" s="130" t="s">
        <v>942</v>
      </c>
      <c r="F840" s="131" t="s">
        <v>943</v>
      </c>
      <c r="G840" s="132" t="s">
        <v>205</v>
      </c>
      <c r="H840" s="133">
        <v>2.6280000000000001</v>
      </c>
      <c r="I840" s="134">
        <v>5350</v>
      </c>
      <c r="J840" s="134">
        <f>ROUND(I840*H840,2)</f>
        <v>14059.8</v>
      </c>
      <c r="K840" s="131" t="s">
        <v>188</v>
      </c>
      <c r="L840" s="29"/>
      <c r="M840" s="135" t="s">
        <v>1</v>
      </c>
      <c r="N840" s="136" t="s">
        <v>38</v>
      </c>
      <c r="O840" s="137">
        <v>2.5129999999999999</v>
      </c>
      <c r="P840" s="137">
        <f>O840*H840</f>
        <v>6.6041639999999999</v>
      </c>
      <c r="Q840" s="137">
        <v>2.5019499999999999</v>
      </c>
      <c r="R840" s="137">
        <f>Q840*H840</f>
        <v>6.5751245999999997</v>
      </c>
      <c r="S840" s="137">
        <v>0</v>
      </c>
      <c r="T840" s="138">
        <f>S840*H840</f>
        <v>0</v>
      </c>
      <c r="AR840" s="139" t="s">
        <v>189</v>
      </c>
      <c r="AT840" s="139" t="s">
        <v>184</v>
      </c>
      <c r="AU840" s="139" t="s">
        <v>190</v>
      </c>
      <c r="AY840" s="17" t="s">
        <v>182</v>
      </c>
      <c r="BE840" s="140">
        <f>IF(N840="základní",J840,0)</f>
        <v>0</v>
      </c>
      <c r="BF840" s="140">
        <f>IF(N840="snížená",J840,0)</f>
        <v>14059.8</v>
      </c>
      <c r="BG840" s="140">
        <f>IF(N840="zákl. přenesená",J840,0)</f>
        <v>0</v>
      </c>
      <c r="BH840" s="140">
        <f>IF(N840="sníž. přenesená",J840,0)</f>
        <v>0</v>
      </c>
      <c r="BI840" s="140">
        <f>IF(N840="nulová",J840,0)</f>
        <v>0</v>
      </c>
      <c r="BJ840" s="17" t="s">
        <v>190</v>
      </c>
      <c r="BK840" s="140">
        <f>ROUND(I840*H840,2)</f>
        <v>14059.8</v>
      </c>
      <c r="BL840" s="17" t="s">
        <v>189</v>
      </c>
      <c r="BM840" s="139" t="s">
        <v>944</v>
      </c>
    </row>
    <row r="841" spans="2:65" s="1" customFormat="1" ht="19.5">
      <c r="B841" s="29"/>
      <c r="D841" s="141" t="s">
        <v>192</v>
      </c>
      <c r="F841" s="142" t="s">
        <v>945</v>
      </c>
      <c r="L841" s="29"/>
      <c r="M841" s="143"/>
      <c r="T841" s="53"/>
      <c r="AT841" s="17" t="s">
        <v>192</v>
      </c>
      <c r="AU841" s="17" t="s">
        <v>190</v>
      </c>
    </row>
    <row r="842" spans="2:65" s="1" customFormat="1">
      <c r="B842" s="29"/>
      <c r="D842" s="144" t="s">
        <v>194</v>
      </c>
      <c r="F842" s="145" t="s">
        <v>946</v>
      </c>
      <c r="L842" s="29"/>
      <c r="M842" s="143"/>
      <c r="T842" s="53"/>
      <c r="AT842" s="17" t="s">
        <v>194</v>
      </c>
      <c r="AU842" s="17" t="s">
        <v>190</v>
      </c>
    </row>
    <row r="843" spans="2:65" s="12" customFormat="1">
      <c r="B843" s="146"/>
      <c r="D843" s="141" t="s">
        <v>196</v>
      </c>
      <c r="E843" s="147" t="s">
        <v>1</v>
      </c>
      <c r="F843" s="148" t="s">
        <v>364</v>
      </c>
      <c r="H843" s="147" t="s">
        <v>1</v>
      </c>
      <c r="L843" s="146"/>
      <c r="M843" s="149"/>
      <c r="T843" s="150"/>
      <c r="AT843" s="147" t="s">
        <v>196</v>
      </c>
      <c r="AU843" s="147" t="s">
        <v>190</v>
      </c>
      <c r="AV843" s="12" t="s">
        <v>80</v>
      </c>
      <c r="AW843" s="12" t="s">
        <v>27</v>
      </c>
      <c r="AX843" s="12" t="s">
        <v>72</v>
      </c>
      <c r="AY843" s="147" t="s">
        <v>182</v>
      </c>
    </row>
    <row r="844" spans="2:65" s="12" customFormat="1" ht="22.5">
      <c r="B844" s="146"/>
      <c r="D844" s="141" t="s">
        <v>196</v>
      </c>
      <c r="E844" s="147" t="s">
        <v>1</v>
      </c>
      <c r="F844" s="148" t="s">
        <v>947</v>
      </c>
      <c r="H844" s="147" t="s">
        <v>1</v>
      </c>
      <c r="L844" s="146"/>
      <c r="M844" s="149"/>
      <c r="T844" s="150"/>
      <c r="AT844" s="147" t="s">
        <v>196</v>
      </c>
      <c r="AU844" s="147" t="s">
        <v>190</v>
      </c>
      <c r="AV844" s="12" t="s">
        <v>80</v>
      </c>
      <c r="AW844" s="12" t="s">
        <v>27</v>
      </c>
      <c r="AX844" s="12" t="s">
        <v>72</v>
      </c>
      <c r="AY844" s="147" t="s">
        <v>182</v>
      </c>
    </row>
    <row r="845" spans="2:65" s="13" customFormat="1">
      <c r="B845" s="151"/>
      <c r="D845" s="141" t="s">
        <v>196</v>
      </c>
      <c r="E845" s="152" t="s">
        <v>1</v>
      </c>
      <c r="F845" s="153" t="s">
        <v>948</v>
      </c>
      <c r="H845" s="154">
        <v>2.6280000000000001</v>
      </c>
      <c r="L845" s="151"/>
      <c r="M845" s="155"/>
      <c r="T845" s="156"/>
      <c r="AT845" s="152" t="s">
        <v>196</v>
      </c>
      <c r="AU845" s="152" t="s">
        <v>190</v>
      </c>
      <c r="AV845" s="13" t="s">
        <v>190</v>
      </c>
      <c r="AW845" s="13" t="s">
        <v>27</v>
      </c>
      <c r="AX845" s="13" t="s">
        <v>80</v>
      </c>
      <c r="AY845" s="152" t="s">
        <v>182</v>
      </c>
    </row>
    <row r="846" spans="2:65" s="1" customFormat="1" ht="21.75" customHeight="1">
      <c r="B846" s="29"/>
      <c r="C846" s="129" t="s">
        <v>949</v>
      </c>
      <c r="D846" s="129" t="s">
        <v>184</v>
      </c>
      <c r="E846" s="130" t="s">
        <v>950</v>
      </c>
      <c r="F846" s="131" t="s">
        <v>951</v>
      </c>
      <c r="G846" s="132" t="s">
        <v>205</v>
      </c>
      <c r="H846" s="133">
        <v>1.9470000000000001</v>
      </c>
      <c r="I846" s="134">
        <v>5750</v>
      </c>
      <c r="J846" s="134">
        <f>ROUND(I846*H846,2)</f>
        <v>11195.25</v>
      </c>
      <c r="K846" s="131" t="s">
        <v>188</v>
      </c>
      <c r="L846" s="29"/>
      <c r="M846" s="135" t="s">
        <v>1</v>
      </c>
      <c r="N846" s="136" t="s">
        <v>38</v>
      </c>
      <c r="O846" s="137">
        <v>2.5129999999999999</v>
      </c>
      <c r="P846" s="137">
        <f>O846*H846</f>
        <v>4.892811</v>
      </c>
      <c r="Q846" s="137">
        <v>2.5019499999999999</v>
      </c>
      <c r="R846" s="137">
        <f>Q846*H846</f>
        <v>4.8712966499999997</v>
      </c>
      <c r="S846" s="137">
        <v>0</v>
      </c>
      <c r="T846" s="138">
        <f>S846*H846</f>
        <v>0</v>
      </c>
      <c r="AR846" s="139" t="s">
        <v>189</v>
      </c>
      <c r="AT846" s="139" t="s">
        <v>184</v>
      </c>
      <c r="AU846" s="139" t="s">
        <v>190</v>
      </c>
      <c r="AY846" s="17" t="s">
        <v>182</v>
      </c>
      <c r="BE846" s="140">
        <f>IF(N846="základní",J846,0)</f>
        <v>0</v>
      </c>
      <c r="BF846" s="140">
        <f>IF(N846="snížená",J846,0)</f>
        <v>11195.25</v>
      </c>
      <c r="BG846" s="140">
        <f>IF(N846="zákl. přenesená",J846,0)</f>
        <v>0</v>
      </c>
      <c r="BH846" s="140">
        <f>IF(N846="sníž. přenesená",J846,0)</f>
        <v>0</v>
      </c>
      <c r="BI846" s="140">
        <f>IF(N846="nulová",J846,0)</f>
        <v>0</v>
      </c>
      <c r="BJ846" s="17" t="s">
        <v>190</v>
      </c>
      <c r="BK846" s="140">
        <f>ROUND(I846*H846,2)</f>
        <v>11195.25</v>
      </c>
      <c r="BL846" s="17" t="s">
        <v>189</v>
      </c>
      <c r="BM846" s="139" t="s">
        <v>952</v>
      </c>
    </row>
    <row r="847" spans="2:65" s="1" customFormat="1" ht="19.5">
      <c r="B847" s="29"/>
      <c r="D847" s="141" t="s">
        <v>192</v>
      </c>
      <c r="F847" s="142" t="s">
        <v>953</v>
      </c>
      <c r="L847" s="29"/>
      <c r="M847" s="143"/>
      <c r="T847" s="53"/>
      <c r="AT847" s="17" t="s">
        <v>192</v>
      </c>
      <c r="AU847" s="17" t="s">
        <v>190</v>
      </c>
    </row>
    <row r="848" spans="2:65" s="1" customFormat="1">
      <c r="B848" s="29"/>
      <c r="D848" s="144" t="s">
        <v>194</v>
      </c>
      <c r="F848" s="145" t="s">
        <v>954</v>
      </c>
      <c r="L848" s="29"/>
      <c r="M848" s="143"/>
      <c r="T848" s="53"/>
      <c r="AT848" s="17" t="s">
        <v>194</v>
      </c>
      <c r="AU848" s="17" t="s">
        <v>190</v>
      </c>
    </row>
    <row r="849" spans="2:65" s="12" customFormat="1">
      <c r="B849" s="146"/>
      <c r="D849" s="141" t="s">
        <v>196</v>
      </c>
      <c r="E849" s="147" t="s">
        <v>1</v>
      </c>
      <c r="F849" s="148" t="s">
        <v>341</v>
      </c>
      <c r="H849" s="147" t="s">
        <v>1</v>
      </c>
      <c r="L849" s="146"/>
      <c r="M849" s="149"/>
      <c r="T849" s="150"/>
      <c r="AT849" s="147" t="s">
        <v>196</v>
      </c>
      <c r="AU849" s="147" t="s">
        <v>190</v>
      </c>
      <c r="AV849" s="12" t="s">
        <v>80</v>
      </c>
      <c r="AW849" s="12" t="s">
        <v>27</v>
      </c>
      <c r="AX849" s="12" t="s">
        <v>72</v>
      </c>
      <c r="AY849" s="147" t="s">
        <v>182</v>
      </c>
    </row>
    <row r="850" spans="2:65" s="12" customFormat="1" ht="22.5">
      <c r="B850" s="146"/>
      <c r="D850" s="141" t="s">
        <v>196</v>
      </c>
      <c r="E850" s="147" t="s">
        <v>1</v>
      </c>
      <c r="F850" s="148" t="s">
        <v>947</v>
      </c>
      <c r="H850" s="147" t="s">
        <v>1</v>
      </c>
      <c r="L850" s="146"/>
      <c r="M850" s="149"/>
      <c r="T850" s="150"/>
      <c r="AT850" s="147" t="s">
        <v>196</v>
      </c>
      <c r="AU850" s="147" t="s">
        <v>190</v>
      </c>
      <c r="AV850" s="12" t="s">
        <v>80</v>
      </c>
      <c r="AW850" s="12" t="s">
        <v>27</v>
      </c>
      <c r="AX850" s="12" t="s">
        <v>72</v>
      </c>
      <c r="AY850" s="147" t="s">
        <v>182</v>
      </c>
    </row>
    <row r="851" spans="2:65" s="13" customFormat="1">
      <c r="B851" s="151"/>
      <c r="D851" s="141" t="s">
        <v>196</v>
      </c>
      <c r="E851" s="152" t="s">
        <v>1</v>
      </c>
      <c r="F851" s="153" t="s">
        <v>955</v>
      </c>
      <c r="H851" s="154">
        <v>0.96799999999999997</v>
      </c>
      <c r="L851" s="151"/>
      <c r="M851" s="155"/>
      <c r="T851" s="156"/>
      <c r="AT851" s="152" t="s">
        <v>196</v>
      </c>
      <c r="AU851" s="152" t="s">
        <v>190</v>
      </c>
      <c r="AV851" s="13" t="s">
        <v>190</v>
      </c>
      <c r="AW851" s="13" t="s">
        <v>27</v>
      </c>
      <c r="AX851" s="13" t="s">
        <v>72</v>
      </c>
      <c r="AY851" s="152" t="s">
        <v>182</v>
      </c>
    </row>
    <row r="852" spans="2:65" s="13" customFormat="1">
      <c r="B852" s="151"/>
      <c r="D852" s="141" t="s">
        <v>196</v>
      </c>
      <c r="E852" s="152" t="s">
        <v>1</v>
      </c>
      <c r="F852" s="153" t="s">
        <v>955</v>
      </c>
      <c r="H852" s="154">
        <v>0.96799999999999997</v>
      </c>
      <c r="L852" s="151"/>
      <c r="M852" s="155"/>
      <c r="T852" s="156"/>
      <c r="AT852" s="152" t="s">
        <v>196</v>
      </c>
      <c r="AU852" s="152" t="s">
        <v>190</v>
      </c>
      <c r="AV852" s="13" t="s">
        <v>190</v>
      </c>
      <c r="AW852" s="13" t="s">
        <v>27</v>
      </c>
      <c r="AX852" s="13" t="s">
        <v>72</v>
      </c>
      <c r="AY852" s="152" t="s">
        <v>182</v>
      </c>
    </row>
    <row r="853" spans="2:65" s="13" customFormat="1" ht="22.5">
      <c r="B853" s="151"/>
      <c r="D853" s="141" t="s">
        <v>196</v>
      </c>
      <c r="E853" s="152" t="s">
        <v>1</v>
      </c>
      <c r="F853" s="153" t="s">
        <v>956</v>
      </c>
      <c r="H853" s="154">
        <v>1.0999999999999999E-2</v>
      </c>
      <c r="L853" s="151"/>
      <c r="M853" s="155"/>
      <c r="T853" s="156"/>
      <c r="AT853" s="152" t="s">
        <v>196</v>
      </c>
      <c r="AU853" s="152" t="s">
        <v>190</v>
      </c>
      <c r="AV853" s="13" t="s">
        <v>190</v>
      </c>
      <c r="AW853" s="13" t="s">
        <v>27</v>
      </c>
      <c r="AX853" s="13" t="s">
        <v>72</v>
      </c>
      <c r="AY853" s="152" t="s">
        <v>182</v>
      </c>
    </row>
    <row r="854" spans="2:65" s="14" customFormat="1">
      <c r="B854" s="157"/>
      <c r="D854" s="141" t="s">
        <v>196</v>
      </c>
      <c r="E854" s="158" t="s">
        <v>1</v>
      </c>
      <c r="F854" s="159" t="s">
        <v>201</v>
      </c>
      <c r="H854" s="160">
        <v>1.9470000000000001</v>
      </c>
      <c r="L854" s="157"/>
      <c r="M854" s="161"/>
      <c r="T854" s="162"/>
      <c r="AT854" s="158" t="s">
        <v>196</v>
      </c>
      <c r="AU854" s="158" t="s">
        <v>190</v>
      </c>
      <c r="AV854" s="14" t="s">
        <v>189</v>
      </c>
      <c r="AW854" s="14" t="s">
        <v>27</v>
      </c>
      <c r="AX854" s="14" t="s">
        <v>80</v>
      </c>
      <c r="AY854" s="158" t="s">
        <v>182</v>
      </c>
    </row>
    <row r="855" spans="2:65" s="1" customFormat="1" ht="24.2" customHeight="1">
      <c r="B855" s="29"/>
      <c r="C855" s="129" t="s">
        <v>957</v>
      </c>
      <c r="D855" s="129" t="s">
        <v>184</v>
      </c>
      <c r="E855" s="130" t="s">
        <v>958</v>
      </c>
      <c r="F855" s="131" t="s">
        <v>959</v>
      </c>
      <c r="G855" s="132" t="s">
        <v>265</v>
      </c>
      <c r="H855" s="133">
        <v>0.109</v>
      </c>
      <c r="I855" s="134">
        <v>65400</v>
      </c>
      <c r="J855" s="134">
        <f>ROUND(I855*H855,2)</f>
        <v>7128.6</v>
      </c>
      <c r="K855" s="131" t="s">
        <v>188</v>
      </c>
      <c r="L855" s="29"/>
      <c r="M855" s="135" t="s">
        <v>1</v>
      </c>
      <c r="N855" s="136" t="s">
        <v>38</v>
      </c>
      <c r="O855" s="137">
        <v>36.877000000000002</v>
      </c>
      <c r="P855" s="137">
        <f>O855*H855</f>
        <v>4.0195930000000004</v>
      </c>
      <c r="Q855" s="137">
        <v>1.0492699999999999</v>
      </c>
      <c r="R855" s="137">
        <f>Q855*H855</f>
        <v>0.11437043</v>
      </c>
      <c r="S855" s="137">
        <v>0</v>
      </c>
      <c r="T855" s="138">
        <f>S855*H855</f>
        <v>0</v>
      </c>
      <c r="AR855" s="139" t="s">
        <v>189</v>
      </c>
      <c r="AT855" s="139" t="s">
        <v>184</v>
      </c>
      <c r="AU855" s="139" t="s">
        <v>190</v>
      </c>
      <c r="AY855" s="17" t="s">
        <v>182</v>
      </c>
      <c r="BE855" s="140">
        <f>IF(N855="základní",J855,0)</f>
        <v>0</v>
      </c>
      <c r="BF855" s="140">
        <f>IF(N855="snížená",J855,0)</f>
        <v>7128.6</v>
      </c>
      <c r="BG855" s="140">
        <f>IF(N855="zákl. přenesená",J855,0)</f>
        <v>0</v>
      </c>
      <c r="BH855" s="140">
        <f>IF(N855="sníž. přenesená",J855,0)</f>
        <v>0</v>
      </c>
      <c r="BI855" s="140">
        <f>IF(N855="nulová",J855,0)</f>
        <v>0</v>
      </c>
      <c r="BJ855" s="17" t="s">
        <v>190</v>
      </c>
      <c r="BK855" s="140">
        <f>ROUND(I855*H855,2)</f>
        <v>7128.6</v>
      </c>
      <c r="BL855" s="17" t="s">
        <v>189</v>
      </c>
      <c r="BM855" s="139" t="s">
        <v>960</v>
      </c>
    </row>
    <row r="856" spans="2:65" s="1" customFormat="1" ht="19.5">
      <c r="B856" s="29"/>
      <c r="D856" s="141" t="s">
        <v>192</v>
      </c>
      <c r="F856" s="142" t="s">
        <v>961</v>
      </c>
      <c r="L856" s="29"/>
      <c r="M856" s="143"/>
      <c r="T856" s="53"/>
      <c r="AT856" s="17" t="s">
        <v>192</v>
      </c>
      <c r="AU856" s="17" t="s">
        <v>190</v>
      </c>
    </row>
    <row r="857" spans="2:65" s="1" customFormat="1">
      <c r="B857" s="29"/>
      <c r="D857" s="144" t="s">
        <v>194</v>
      </c>
      <c r="F857" s="145" t="s">
        <v>962</v>
      </c>
      <c r="L857" s="29"/>
      <c r="M857" s="143"/>
      <c r="T857" s="53"/>
      <c r="AT857" s="17" t="s">
        <v>194</v>
      </c>
      <c r="AU857" s="17" t="s">
        <v>190</v>
      </c>
    </row>
    <row r="858" spans="2:65" s="12" customFormat="1">
      <c r="B858" s="146"/>
      <c r="D858" s="141" t="s">
        <v>196</v>
      </c>
      <c r="E858" s="147" t="s">
        <v>1</v>
      </c>
      <c r="F858" s="148" t="s">
        <v>341</v>
      </c>
      <c r="H858" s="147" t="s">
        <v>1</v>
      </c>
      <c r="L858" s="146"/>
      <c r="M858" s="149"/>
      <c r="T858" s="150"/>
      <c r="AT858" s="147" t="s">
        <v>196</v>
      </c>
      <c r="AU858" s="147" t="s">
        <v>190</v>
      </c>
      <c r="AV858" s="12" t="s">
        <v>80</v>
      </c>
      <c r="AW858" s="12" t="s">
        <v>27</v>
      </c>
      <c r="AX858" s="12" t="s">
        <v>72</v>
      </c>
      <c r="AY858" s="147" t="s">
        <v>182</v>
      </c>
    </row>
    <row r="859" spans="2:65" s="12" customFormat="1">
      <c r="B859" s="146"/>
      <c r="D859" s="141" t="s">
        <v>196</v>
      </c>
      <c r="E859" s="147" t="s">
        <v>1</v>
      </c>
      <c r="F859" s="148" t="s">
        <v>963</v>
      </c>
      <c r="H859" s="147" t="s">
        <v>1</v>
      </c>
      <c r="L859" s="146"/>
      <c r="M859" s="149"/>
      <c r="T859" s="150"/>
      <c r="AT859" s="147" t="s">
        <v>196</v>
      </c>
      <c r="AU859" s="147" t="s">
        <v>190</v>
      </c>
      <c r="AV859" s="12" t="s">
        <v>80</v>
      </c>
      <c r="AW859" s="12" t="s">
        <v>27</v>
      </c>
      <c r="AX859" s="12" t="s">
        <v>72</v>
      </c>
      <c r="AY859" s="147" t="s">
        <v>182</v>
      </c>
    </row>
    <row r="860" spans="2:65" s="13" customFormat="1">
      <c r="B860" s="151"/>
      <c r="D860" s="141" t="s">
        <v>196</v>
      </c>
      <c r="E860" s="152" t="s">
        <v>1</v>
      </c>
      <c r="F860" s="153" t="s">
        <v>964</v>
      </c>
      <c r="H860" s="154">
        <v>4.2999999999999997E-2</v>
      </c>
      <c r="L860" s="151"/>
      <c r="M860" s="155"/>
      <c r="T860" s="156"/>
      <c r="AT860" s="152" t="s">
        <v>196</v>
      </c>
      <c r="AU860" s="152" t="s">
        <v>190</v>
      </c>
      <c r="AV860" s="13" t="s">
        <v>190</v>
      </c>
      <c r="AW860" s="13" t="s">
        <v>27</v>
      </c>
      <c r="AX860" s="13" t="s">
        <v>72</v>
      </c>
      <c r="AY860" s="152" t="s">
        <v>182</v>
      </c>
    </row>
    <row r="861" spans="2:65" s="12" customFormat="1">
      <c r="B861" s="146"/>
      <c r="D861" s="141" t="s">
        <v>196</v>
      </c>
      <c r="E861" s="147" t="s">
        <v>1</v>
      </c>
      <c r="F861" s="148" t="s">
        <v>899</v>
      </c>
      <c r="H861" s="147" t="s">
        <v>1</v>
      </c>
      <c r="L861" s="146"/>
      <c r="M861" s="149"/>
      <c r="T861" s="150"/>
      <c r="AT861" s="147" t="s">
        <v>196</v>
      </c>
      <c r="AU861" s="147" t="s">
        <v>190</v>
      </c>
      <c r="AV861" s="12" t="s">
        <v>80</v>
      </c>
      <c r="AW861" s="12" t="s">
        <v>27</v>
      </c>
      <c r="AX861" s="12" t="s">
        <v>72</v>
      </c>
      <c r="AY861" s="147" t="s">
        <v>182</v>
      </c>
    </row>
    <row r="862" spans="2:65" s="13" customFormat="1">
      <c r="B862" s="151"/>
      <c r="D862" s="141" t="s">
        <v>196</v>
      </c>
      <c r="E862" s="152" t="s">
        <v>1</v>
      </c>
      <c r="F862" s="153" t="s">
        <v>965</v>
      </c>
      <c r="H862" s="154">
        <v>0.02</v>
      </c>
      <c r="L862" s="151"/>
      <c r="M862" s="155"/>
      <c r="T862" s="156"/>
      <c r="AT862" s="152" t="s">
        <v>196</v>
      </c>
      <c r="AU862" s="152" t="s">
        <v>190</v>
      </c>
      <c r="AV862" s="13" t="s">
        <v>190</v>
      </c>
      <c r="AW862" s="13" t="s">
        <v>27</v>
      </c>
      <c r="AX862" s="13" t="s">
        <v>72</v>
      </c>
      <c r="AY862" s="152" t="s">
        <v>182</v>
      </c>
    </row>
    <row r="863" spans="2:65" s="15" customFormat="1">
      <c r="B863" s="172"/>
      <c r="D863" s="141" t="s">
        <v>196</v>
      </c>
      <c r="E863" s="173" t="s">
        <v>1</v>
      </c>
      <c r="F863" s="174" t="s">
        <v>379</v>
      </c>
      <c r="H863" s="175">
        <v>6.3E-2</v>
      </c>
      <c r="L863" s="172"/>
      <c r="M863" s="176"/>
      <c r="T863" s="177"/>
      <c r="AT863" s="173" t="s">
        <v>196</v>
      </c>
      <c r="AU863" s="173" t="s">
        <v>190</v>
      </c>
      <c r="AV863" s="15" t="s">
        <v>106</v>
      </c>
      <c r="AW863" s="15" t="s">
        <v>27</v>
      </c>
      <c r="AX863" s="15" t="s">
        <v>72</v>
      </c>
      <c r="AY863" s="173" t="s">
        <v>182</v>
      </c>
    </row>
    <row r="864" spans="2:65" s="12" customFormat="1">
      <c r="B864" s="146"/>
      <c r="D864" s="141" t="s">
        <v>196</v>
      </c>
      <c r="E864" s="147" t="s">
        <v>1</v>
      </c>
      <c r="F864" s="148" t="s">
        <v>364</v>
      </c>
      <c r="H864" s="147" t="s">
        <v>1</v>
      </c>
      <c r="L864" s="146"/>
      <c r="M864" s="149"/>
      <c r="T864" s="150"/>
      <c r="AT864" s="147" t="s">
        <v>196</v>
      </c>
      <c r="AU864" s="147" t="s">
        <v>190</v>
      </c>
      <c r="AV864" s="12" t="s">
        <v>80</v>
      </c>
      <c r="AW864" s="12" t="s">
        <v>27</v>
      </c>
      <c r="AX864" s="12" t="s">
        <v>72</v>
      </c>
      <c r="AY864" s="147" t="s">
        <v>182</v>
      </c>
    </row>
    <row r="865" spans="2:65" s="12" customFormat="1">
      <c r="B865" s="146"/>
      <c r="D865" s="141" t="s">
        <v>196</v>
      </c>
      <c r="E865" s="147" t="s">
        <v>1</v>
      </c>
      <c r="F865" s="148" t="s">
        <v>963</v>
      </c>
      <c r="H865" s="147" t="s">
        <v>1</v>
      </c>
      <c r="L865" s="146"/>
      <c r="M865" s="149"/>
      <c r="T865" s="150"/>
      <c r="AT865" s="147" t="s">
        <v>196</v>
      </c>
      <c r="AU865" s="147" t="s">
        <v>190</v>
      </c>
      <c r="AV865" s="12" t="s">
        <v>80</v>
      </c>
      <c r="AW865" s="12" t="s">
        <v>27</v>
      </c>
      <c r="AX865" s="12" t="s">
        <v>72</v>
      </c>
      <c r="AY865" s="147" t="s">
        <v>182</v>
      </c>
    </row>
    <row r="866" spans="2:65" s="13" customFormat="1">
      <c r="B866" s="151"/>
      <c r="D866" s="141" t="s">
        <v>196</v>
      </c>
      <c r="E866" s="152" t="s">
        <v>1</v>
      </c>
      <c r="F866" s="153" t="s">
        <v>966</v>
      </c>
      <c r="H866" s="154">
        <v>3.5999999999999997E-2</v>
      </c>
      <c r="L866" s="151"/>
      <c r="M866" s="155"/>
      <c r="T866" s="156"/>
      <c r="AT866" s="152" t="s">
        <v>196</v>
      </c>
      <c r="AU866" s="152" t="s">
        <v>190</v>
      </c>
      <c r="AV866" s="13" t="s">
        <v>190</v>
      </c>
      <c r="AW866" s="13" t="s">
        <v>27</v>
      </c>
      <c r="AX866" s="13" t="s">
        <v>72</v>
      </c>
      <c r="AY866" s="152" t="s">
        <v>182</v>
      </c>
    </row>
    <row r="867" spans="2:65" s="13" customFormat="1">
      <c r="B867" s="151"/>
      <c r="D867" s="141" t="s">
        <v>196</v>
      </c>
      <c r="E867" s="152" t="s">
        <v>1</v>
      </c>
      <c r="F867" s="153" t="s">
        <v>967</v>
      </c>
      <c r="H867" s="154">
        <v>0.01</v>
      </c>
      <c r="L867" s="151"/>
      <c r="M867" s="155"/>
      <c r="T867" s="156"/>
      <c r="AT867" s="152" t="s">
        <v>196</v>
      </c>
      <c r="AU867" s="152" t="s">
        <v>190</v>
      </c>
      <c r="AV867" s="13" t="s">
        <v>190</v>
      </c>
      <c r="AW867" s="13" t="s">
        <v>27</v>
      </c>
      <c r="AX867" s="13" t="s">
        <v>72</v>
      </c>
      <c r="AY867" s="152" t="s">
        <v>182</v>
      </c>
    </row>
    <row r="868" spans="2:65" s="15" customFormat="1">
      <c r="B868" s="172"/>
      <c r="D868" s="141" t="s">
        <v>196</v>
      </c>
      <c r="E868" s="173" t="s">
        <v>1</v>
      </c>
      <c r="F868" s="174" t="s">
        <v>379</v>
      </c>
      <c r="H868" s="175">
        <v>4.5999999999999999E-2</v>
      </c>
      <c r="L868" s="172"/>
      <c r="M868" s="176"/>
      <c r="T868" s="177"/>
      <c r="AT868" s="173" t="s">
        <v>196</v>
      </c>
      <c r="AU868" s="173" t="s">
        <v>190</v>
      </c>
      <c r="AV868" s="15" t="s">
        <v>106</v>
      </c>
      <c r="AW868" s="15" t="s">
        <v>27</v>
      </c>
      <c r="AX868" s="15" t="s">
        <v>72</v>
      </c>
      <c r="AY868" s="173" t="s">
        <v>182</v>
      </c>
    </row>
    <row r="869" spans="2:65" s="14" customFormat="1">
      <c r="B869" s="157"/>
      <c r="D869" s="141" t="s">
        <v>196</v>
      </c>
      <c r="E869" s="158" t="s">
        <v>1</v>
      </c>
      <c r="F869" s="159" t="s">
        <v>201</v>
      </c>
      <c r="H869" s="160">
        <v>0.109</v>
      </c>
      <c r="L869" s="157"/>
      <c r="M869" s="161"/>
      <c r="T869" s="162"/>
      <c r="AT869" s="158" t="s">
        <v>196</v>
      </c>
      <c r="AU869" s="158" t="s">
        <v>190</v>
      </c>
      <c r="AV869" s="14" t="s">
        <v>189</v>
      </c>
      <c r="AW869" s="14" t="s">
        <v>27</v>
      </c>
      <c r="AX869" s="14" t="s">
        <v>80</v>
      </c>
      <c r="AY869" s="158" t="s">
        <v>182</v>
      </c>
    </row>
    <row r="870" spans="2:65" s="1" customFormat="1" ht="24.2" customHeight="1">
      <c r="B870" s="29"/>
      <c r="C870" s="129" t="s">
        <v>968</v>
      </c>
      <c r="D870" s="129" t="s">
        <v>184</v>
      </c>
      <c r="E870" s="130" t="s">
        <v>969</v>
      </c>
      <c r="F870" s="131" t="s">
        <v>970</v>
      </c>
      <c r="G870" s="132" t="s">
        <v>187</v>
      </c>
      <c r="H870" s="133">
        <v>20.067</v>
      </c>
      <c r="I870" s="134">
        <v>1000</v>
      </c>
      <c r="J870" s="134">
        <f>ROUND(I870*H870,2)</f>
        <v>20067</v>
      </c>
      <c r="K870" s="131" t="s">
        <v>188</v>
      </c>
      <c r="L870" s="29"/>
      <c r="M870" s="135" t="s">
        <v>1</v>
      </c>
      <c r="N870" s="136" t="s">
        <v>38</v>
      </c>
      <c r="O870" s="137">
        <v>1.4570000000000001</v>
      </c>
      <c r="P870" s="137">
        <f>O870*H870</f>
        <v>29.237619000000002</v>
      </c>
      <c r="Q870" s="137">
        <v>1.2959999999999999E-2</v>
      </c>
      <c r="R870" s="137">
        <f>Q870*H870</f>
        <v>0.26006831999999996</v>
      </c>
      <c r="S870" s="137">
        <v>0</v>
      </c>
      <c r="T870" s="138">
        <f>S870*H870</f>
        <v>0</v>
      </c>
      <c r="AR870" s="139" t="s">
        <v>189</v>
      </c>
      <c r="AT870" s="139" t="s">
        <v>184</v>
      </c>
      <c r="AU870" s="139" t="s">
        <v>190</v>
      </c>
      <c r="AY870" s="17" t="s">
        <v>182</v>
      </c>
      <c r="BE870" s="140">
        <f>IF(N870="základní",J870,0)</f>
        <v>0</v>
      </c>
      <c r="BF870" s="140">
        <f>IF(N870="snížená",J870,0)</f>
        <v>20067</v>
      </c>
      <c r="BG870" s="140">
        <f>IF(N870="zákl. přenesená",J870,0)</f>
        <v>0</v>
      </c>
      <c r="BH870" s="140">
        <f>IF(N870="sníž. přenesená",J870,0)</f>
        <v>0</v>
      </c>
      <c r="BI870" s="140">
        <f>IF(N870="nulová",J870,0)</f>
        <v>0</v>
      </c>
      <c r="BJ870" s="17" t="s">
        <v>190</v>
      </c>
      <c r="BK870" s="140">
        <f>ROUND(I870*H870,2)</f>
        <v>20067</v>
      </c>
      <c r="BL870" s="17" t="s">
        <v>189</v>
      </c>
      <c r="BM870" s="139" t="s">
        <v>971</v>
      </c>
    </row>
    <row r="871" spans="2:65" s="1" customFormat="1" ht="19.5">
      <c r="B871" s="29"/>
      <c r="D871" s="141" t="s">
        <v>192</v>
      </c>
      <c r="F871" s="142" t="s">
        <v>972</v>
      </c>
      <c r="L871" s="29"/>
      <c r="M871" s="143"/>
      <c r="T871" s="53"/>
      <c r="AT871" s="17" t="s">
        <v>192</v>
      </c>
      <c r="AU871" s="17" t="s">
        <v>190</v>
      </c>
    </row>
    <row r="872" spans="2:65" s="1" customFormat="1">
      <c r="B872" s="29"/>
      <c r="D872" s="144" t="s">
        <v>194</v>
      </c>
      <c r="F872" s="145" t="s">
        <v>973</v>
      </c>
      <c r="L872" s="29"/>
      <c r="M872" s="143"/>
      <c r="T872" s="53"/>
      <c r="AT872" s="17" t="s">
        <v>194</v>
      </c>
      <c r="AU872" s="17" t="s">
        <v>190</v>
      </c>
    </row>
    <row r="873" spans="2:65" s="12" customFormat="1">
      <c r="B873" s="146"/>
      <c r="D873" s="141" t="s">
        <v>196</v>
      </c>
      <c r="E873" s="147" t="s">
        <v>1</v>
      </c>
      <c r="F873" s="148" t="s">
        <v>974</v>
      </c>
      <c r="H873" s="147" t="s">
        <v>1</v>
      </c>
      <c r="L873" s="146"/>
      <c r="M873" s="149"/>
      <c r="T873" s="150"/>
      <c r="AT873" s="147" t="s">
        <v>196</v>
      </c>
      <c r="AU873" s="147" t="s">
        <v>190</v>
      </c>
      <c r="AV873" s="12" t="s">
        <v>80</v>
      </c>
      <c r="AW873" s="12" t="s">
        <v>27</v>
      </c>
      <c r="AX873" s="12" t="s">
        <v>72</v>
      </c>
      <c r="AY873" s="147" t="s">
        <v>182</v>
      </c>
    </row>
    <row r="874" spans="2:65" s="12" customFormat="1">
      <c r="B874" s="146"/>
      <c r="D874" s="141" t="s">
        <v>196</v>
      </c>
      <c r="E874" s="147" t="s">
        <v>1</v>
      </c>
      <c r="F874" s="148" t="s">
        <v>364</v>
      </c>
      <c r="H874" s="147" t="s">
        <v>1</v>
      </c>
      <c r="L874" s="146"/>
      <c r="M874" s="149"/>
      <c r="T874" s="150"/>
      <c r="AT874" s="147" t="s">
        <v>196</v>
      </c>
      <c r="AU874" s="147" t="s">
        <v>190</v>
      </c>
      <c r="AV874" s="12" t="s">
        <v>80</v>
      </c>
      <c r="AW874" s="12" t="s">
        <v>27</v>
      </c>
      <c r="AX874" s="12" t="s">
        <v>72</v>
      </c>
      <c r="AY874" s="147" t="s">
        <v>182</v>
      </c>
    </row>
    <row r="875" spans="2:65" s="13" customFormat="1">
      <c r="B875" s="151"/>
      <c r="D875" s="141" t="s">
        <v>196</v>
      </c>
      <c r="E875" s="152" t="s">
        <v>1</v>
      </c>
      <c r="F875" s="153" t="s">
        <v>975</v>
      </c>
      <c r="H875" s="154">
        <v>8.298</v>
      </c>
      <c r="L875" s="151"/>
      <c r="M875" s="155"/>
      <c r="T875" s="156"/>
      <c r="AT875" s="152" t="s">
        <v>196</v>
      </c>
      <c r="AU875" s="152" t="s">
        <v>190</v>
      </c>
      <c r="AV875" s="13" t="s">
        <v>190</v>
      </c>
      <c r="AW875" s="13" t="s">
        <v>27</v>
      </c>
      <c r="AX875" s="13" t="s">
        <v>72</v>
      </c>
      <c r="AY875" s="152" t="s">
        <v>182</v>
      </c>
    </row>
    <row r="876" spans="2:65" s="13" customFormat="1" ht="22.5">
      <c r="B876" s="151"/>
      <c r="D876" s="141" t="s">
        <v>196</v>
      </c>
      <c r="E876" s="152" t="s">
        <v>1</v>
      </c>
      <c r="F876" s="153" t="s">
        <v>976</v>
      </c>
      <c r="H876" s="154">
        <v>1.1879999999999999</v>
      </c>
      <c r="L876" s="151"/>
      <c r="M876" s="155"/>
      <c r="T876" s="156"/>
      <c r="AT876" s="152" t="s">
        <v>196</v>
      </c>
      <c r="AU876" s="152" t="s">
        <v>190</v>
      </c>
      <c r="AV876" s="13" t="s">
        <v>190</v>
      </c>
      <c r="AW876" s="13" t="s">
        <v>27</v>
      </c>
      <c r="AX876" s="13" t="s">
        <v>72</v>
      </c>
      <c r="AY876" s="152" t="s">
        <v>182</v>
      </c>
    </row>
    <row r="877" spans="2:65" s="12" customFormat="1">
      <c r="B877" s="146"/>
      <c r="D877" s="141" t="s">
        <v>196</v>
      </c>
      <c r="E877" s="147" t="s">
        <v>1</v>
      </c>
      <c r="F877" s="148" t="s">
        <v>341</v>
      </c>
      <c r="H877" s="147" t="s">
        <v>1</v>
      </c>
      <c r="L877" s="146"/>
      <c r="M877" s="149"/>
      <c r="T877" s="150"/>
      <c r="AT877" s="147" t="s">
        <v>196</v>
      </c>
      <c r="AU877" s="147" t="s">
        <v>190</v>
      </c>
      <c r="AV877" s="12" t="s">
        <v>80</v>
      </c>
      <c r="AW877" s="12" t="s">
        <v>27</v>
      </c>
      <c r="AX877" s="12" t="s">
        <v>72</v>
      </c>
      <c r="AY877" s="147" t="s">
        <v>182</v>
      </c>
    </row>
    <row r="878" spans="2:65" s="13" customFormat="1">
      <c r="B878" s="151"/>
      <c r="D878" s="141" t="s">
        <v>196</v>
      </c>
      <c r="E878" s="152" t="s">
        <v>1</v>
      </c>
      <c r="F878" s="153" t="s">
        <v>977</v>
      </c>
      <c r="H878" s="154">
        <v>4.0839999999999996</v>
      </c>
      <c r="L878" s="151"/>
      <c r="M878" s="155"/>
      <c r="T878" s="156"/>
      <c r="AT878" s="152" t="s">
        <v>196</v>
      </c>
      <c r="AU878" s="152" t="s">
        <v>190</v>
      </c>
      <c r="AV878" s="13" t="s">
        <v>190</v>
      </c>
      <c r="AW878" s="13" t="s">
        <v>27</v>
      </c>
      <c r="AX878" s="13" t="s">
        <v>72</v>
      </c>
      <c r="AY878" s="152" t="s">
        <v>182</v>
      </c>
    </row>
    <row r="879" spans="2:65" s="13" customFormat="1">
      <c r="B879" s="151"/>
      <c r="D879" s="141" t="s">
        <v>196</v>
      </c>
      <c r="E879" s="152" t="s">
        <v>1</v>
      </c>
      <c r="F879" s="153" t="s">
        <v>978</v>
      </c>
      <c r="H879" s="154">
        <v>5.7949999999999999</v>
      </c>
      <c r="L879" s="151"/>
      <c r="M879" s="155"/>
      <c r="T879" s="156"/>
      <c r="AT879" s="152" t="s">
        <v>196</v>
      </c>
      <c r="AU879" s="152" t="s">
        <v>190</v>
      </c>
      <c r="AV879" s="13" t="s">
        <v>190</v>
      </c>
      <c r="AW879" s="13" t="s">
        <v>27</v>
      </c>
      <c r="AX879" s="13" t="s">
        <v>72</v>
      </c>
      <c r="AY879" s="152" t="s">
        <v>182</v>
      </c>
    </row>
    <row r="880" spans="2:65" s="13" customFormat="1">
      <c r="B880" s="151"/>
      <c r="D880" s="141" t="s">
        <v>196</v>
      </c>
      <c r="E880" s="152" t="s">
        <v>1</v>
      </c>
      <c r="F880" s="153" t="s">
        <v>979</v>
      </c>
      <c r="H880" s="154">
        <v>1.2E-2</v>
      </c>
      <c r="L880" s="151"/>
      <c r="M880" s="155"/>
      <c r="T880" s="156"/>
      <c r="AT880" s="152" t="s">
        <v>196</v>
      </c>
      <c r="AU880" s="152" t="s">
        <v>190</v>
      </c>
      <c r="AV880" s="13" t="s">
        <v>190</v>
      </c>
      <c r="AW880" s="13" t="s">
        <v>27</v>
      </c>
      <c r="AX880" s="13" t="s">
        <v>72</v>
      </c>
      <c r="AY880" s="152" t="s">
        <v>182</v>
      </c>
    </row>
    <row r="881" spans="2:65" s="13" customFormat="1" ht="22.5">
      <c r="B881" s="151"/>
      <c r="D881" s="141" t="s">
        <v>196</v>
      </c>
      <c r="E881" s="152" t="s">
        <v>1</v>
      </c>
      <c r="F881" s="153" t="s">
        <v>980</v>
      </c>
      <c r="H881" s="154">
        <v>0.69</v>
      </c>
      <c r="L881" s="151"/>
      <c r="M881" s="155"/>
      <c r="T881" s="156"/>
      <c r="AT881" s="152" t="s">
        <v>196</v>
      </c>
      <c r="AU881" s="152" t="s">
        <v>190</v>
      </c>
      <c r="AV881" s="13" t="s">
        <v>190</v>
      </c>
      <c r="AW881" s="13" t="s">
        <v>27</v>
      </c>
      <c r="AX881" s="13" t="s">
        <v>72</v>
      </c>
      <c r="AY881" s="152" t="s">
        <v>182</v>
      </c>
    </row>
    <row r="882" spans="2:65" s="14" customFormat="1">
      <c r="B882" s="157"/>
      <c r="D882" s="141" t="s">
        <v>196</v>
      </c>
      <c r="E882" s="158" t="s">
        <v>1</v>
      </c>
      <c r="F882" s="159" t="s">
        <v>201</v>
      </c>
      <c r="H882" s="160">
        <v>20.067</v>
      </c>
      <c r="L882" s="157"/>
      <c r="M882" s="161"/>
      <c r="T882" s="162"/>
      <c r="AT882" s="158" t="s">
        <v>196</v>
      </c>
      <c r="AU882" s="158" t="s">
        <v>190</v>
      </c>
      <c r="AV882" s="14" t="s">
        <v>189</v>
      </c>
      <c r="AW882" s="14" t="s">
        <v>27</v>
      </c>
      <c r="AX882" s="14" t="s">
        <v>80</v>
      </c>
      <c r="AY882" s="158" t="s">
        <v>182</v>
      </c>
    </row>
    <row r="883" spans="2:65" s="1" customFormat="1" ht="24.2" customHeight="1">
      <c r="B883" s="29"/>
      <c r="C883" s="129" t="s">
        <v>981</v>
      </c>
      <c r="D883" s="129" t="s">
        <v>184</v>
      </c>
      <c r="E883" s="130" t="s">
        <v>982</v>
      </c>
      <c r="F883" s="131" t="s">
        <v>983</v>
      </c>
      <c r="G883" s="132" t="s">
        <v>187</v>
      </c>
      <c r="H883" s="133">
        <v>20.067</v>
      </c>
      <c r="I883" s="134">
        <v>173</v>
      </c>
      <c r="J883" s="134">
        <f>ROUND(I883*H883,2)</f>
        <v>3471.59</v>
      </c>
      <c r="K883" s="131" t="s">
        <v>188</v>
      </c>
      <c r="L883" s="29"/>
      <c r="M883" s="135" t="s">
        <v>1</v>
      </c>
      <c r="N883" s="136" t="s">
        <v>38</v>
      </c>
      <c r="O883" s="137">
        <v>0.33800000000000002</v>
      </c>
      <c r="P883" s="137">
        <f>O883*H883</f>
        <v>6.7826460000000006</v>
      </c>
      <c r="Q883" s="137">
        <v>0</v>
      </c>
      <c r="R883" s="137">
        <f>Q883*H883</f>
        <v>0</v>
      </c>
      <c r="S883" s="137">
        <v>0</v>
      </c>
      <c r="T883" s="138">
        <f>S883*H883</f>
        <v>0</v>
      </c>
      <c r="AR883" s="139" t="s">
        <v>189</v>
      </c>
      <c r="AT883" s="139" t="s">
        <v>184</v>
      </c>
      <c r="AU883" s="139" t="s">
        <v>190</v>
      </c>
      <c r="AY883" s="17" t="s">
        <v>182</v>
      </c>
      <c r="BE883" s="140">
        <f>IF(N883="základní",J883,0)</f>
        <v>0</v>
      </c>
      <c r="BF883" s="140">
        <f>IF(N883="snížená",J883,0)</f>
        <v>3471.59</v>
      </c>
      <c r="BG883" s="140">
        <f>IF(N883="zákl. přenesená",J883,0)</f>
        <v>0</v>
      </c>
      <c r="BH883" s="140">
        <f>IF(N883="sníž. přenesená",J883,0)</f>
        <v>0</v>
      </c>
      <c r="BI883" s="140">
        <f>IF(N883="nulová",J883,0)</f>
        <v>0</v>
      </c>
      <c r="BJ883" s="17" t="s">
        <v>190</v>
      </c>
      <c r="BK883" s="140">
        <f>ROUND(I883*H883,2)</f>
        <v>3471.59</v>
      </c>
      <c r="BL883" s="17" t="s">
        <v>189</v>
      </c>
      <c r="BM883" s="139" t="s">
        <v>984</v>
      </c>
    </row>
    <row r="884" spans="2:65" s="1" customFormat="1" ht="19.5">
      <c r="B884" s="29"/>
      <c r="D884" s="141" t="s">
        <v>192</v>
      </c>
      <c r="F884" s="142" t="s">
        <v>985</v>
      </c>
      <c r="L884" s="29"/>
      <c r="M884" s="143"/>
      <c r="T884" s="53"/>
      <c r="AT884" s="17" t="s">
        <v>192</v>
      </c>
      <c r="AU884" s="17" t="s">
        <v>190</v>
      </c>
    </row>
    <row r="885" spans="2:65" s="1" customFormat="1">
      <c r="B885" s="29"/>
      <c r="D885" s="144" t="s">
        <v>194</v>
      </c>
      <c r="F885" s="145" t="s">
        <v>986</v>
      </c>
      <c r="L885" s="29"/>
      <c r="M885" s="143"/>
      <c r="T885" s="53"/>
      <c r="AT885" s="17" t="s">
        <v>194</v>
      </c>
      <c r="AU885" s="17" t="s">
        <v>190</v>
      </c>
    </row>
    <row r="886" spans="2:65" s="13" customFormat="1">
      <c r="B886" s="151"/>
      <c r="D886" s="141" t="s">
        <v>196</v>
      </c>
      <c r="E886" s="152" t="s">
        <v>1</v>
      </c>
      <c r="F886" s="153" t="s">
        <v>987</v>
      </c>
      <c r="H886" s="154">
        <v>20.067</v>
      </c>
      <c r="L886" s="151"/>
      <c r="M886" s="155"/>
      <c r="T886" s="156"/>
      <c r="AT886" s="152" t="s">
        <v>196</v>
      </c>
      <c r="AU886" s="152" t="s">
        <v>190</v>
      </c>
      <c r="AV886" s="13" t="s">
        <v>190</v>
      </c>
      <c r="AW886" s="13" t="s">
        <v>27</v>
      </c>
      <c r="AX886" s="13" t="s">
        <v>80</v>
      </c>
      <c r="AY886" s="152" t="s">
        <v>182</v>
      </c>
    </row>
    <row r="887" spans="2:65" s="1" customFormat="1" ht="16.5" customHeight="1">
      <c r="B887" s="29"/>
      <c r="C887" s="129" t="s">
        <v>988</v>
      </c>
      <c r="D887" s="129" t="s">
        <v>184</v>
      </c>
      <c r="E887" s="130" t="s">
        <v>989</v>
      </c>
      <c r="F887" s="131" t="s">
        <v>990</v>
      </c>
      <c r="G887" s="132" t="s">
        <v>187</v>
      </c>
      <c r="H887" s="133">
        <v>5.8010000000000002</v>
      </c>
      <c r="I887" s="134">
        <v>620</v>
      </c>
      <c r="J887" s="134">
        <f>ROUND(I887*H887,2)</f>
        <v>3596.62</v>
      </c>
      <c r="K887" s="131" t="s">
        <v>188</v>
      </c>
      <c r="L887" s="29"/>
      <c r="M887" s="135" t="s">
        <v>1</v>
      </c>
      <c r="N887" s="136" t="s">
        <v>38</v>
      </c>
      <c r="O887" s="137">
        <v>0.92300000000000004</v>
      </c>
      <c r="P887" s="137">
        <f>O887*H887</f>
        <v>5.3543230000000008</v>
      </c>
      <c r="Q887" s="137">
        <v>7.92E-3</v>
      </c>
      <c r="R887" s="137">
        <f>Q887*H887</f>
        <v>4.5943919999999999E-2</v>
      </c>
      <c r="S887" s="137">
        <v>0</v>
      </c>
      <c r="T887" s="138">
        <f>S887*H887</f>
        <v>0</v>
      </c>
      <c r="AR887" s="139" t="s">
        <v>189</v>
      </c>
      <c r="AT887" s="139" t="s">
        <v>184</v>
      </c>
      <c r="AU887" s="139" t="s">
        <v>190</v>
      </c>
      <c r="AY887" s="17" t="s">
        <v>182</v>
      </c>
      <c r="BE887" s="140">
        <f>IF(N887="základní",J887,0)</f>
        <v>0</v>
      </c>
      <c r="BF887" s="140">
        <f>IF(N887="snížená",J887,0)</f>
        <v>3596.62</v>
      </c>
      <c r="BG887" s="140">
        <f>IF(N887="zákl. přenesená",J887,0)</f>
        <v>0</v>
      </c>
      <c r="BH887" s="140">
        <f>IF(N887="sníž. přenesená",J887,0)</f>
        <v>0</v>
      </c>
      <c r="BI887" s="140">
        <f>IF(N887="nulová",J887,0)</f>
        <v>0</v>
      </c>
      <c r="BJ887" s="17" t="s">
        <v>190</v>
      </c>
      <c r="BK887" s="140">
        <f>ROUND(I887*H887,2)</f>
        <v>3596.62</v>
      </c>
      <c r="BL887" s="17" t="s">
        <v>189</v>
      </c>
      <c r="BM887" s="139" t="s">
        <v>991</v>
      </c>
    </row>
    <row r="888" spans="2:65" s="1" customFormat="1" ht="19.5">
      <c r="B888" s="29"/>
      <c r="D888" s="141" t="s">
        <v>192</v>
      </c>
      <c r="F888" s="142" t="s">
        <v>992</v>
      </c>
      <c r="L888" s="29"/>
      <c r="M888" s="143"/>
      <c r="T888" s="53"/>
      <c r="AT888" s="17" t="s">
        <v>192</v>
      </c>
      <c r="AU888" s="17" t="s">
        <v>190</v>
      </c>
    </row>
    <row r="889" spans="2:65" s="1" customFormat="1">
      <c r="B889" s="29"/>
      <c r="D889" s="144" t="s">
        <v>194</v>
      </c>
      <c r="F889" s="145" t="s">
        <v>993</v>
      </c>
      <c r="L889" s="29"/>
      <c r="M889" s="143"/>
      <c r="T889" s="53"/>
      <c r="AT889" s="17" t="s">
        <v>194</v>
      </c>
      <c r="AU889" s="17" t="s">
        <v>190</v>
      </c>
    </row>
    <row r="890" spans="2:65" s="12" customFormat="1">
      <c r="B890" s="146"/>
      <c r="D890" s="141" t="s">
        <v>196</v>
      </c>
      <c r="E890" s="147" t="s">
        <v>1</v>
      </c>
      <c r="F890" s="148" t="s">
        <v>364</v>
      </c>
      <c r="H890" s="147" t="s">
        <v>1</v>
      </c>
      <c r="L890" s="146"/>
      <c r="M890" s="149"/>
      <c r="T890" s="150"/>
      <c r="AT890" s="147" t="s">
        <v>196</v>
      </c>
      <c r="AU890" s="147" t="s">
        <v>190</v>
      </c>
      <c r="AV890" s="12" t="s">
        <v>80</v>
      </c>
      <c r="AW890" s="12" t="s">
        <v>27</v>
      </c>
      <c r="AX890" s="12" t="s">
        <v>72</v>
      </c>
      <c r="AY890" s="147" t="s">
        <v>182</v>
      </c>
    </row>
    <row r="891" spans="2:65" s="13" customFormat="1">
      <c r="B891" s="151"/>
      <c r="D891" s="141" t="s">
        <v>196</v>
      </c>
      <c r="E891" s="152" t="s">
        <v>1</v>
      </c>
      <c r="F891" s="153" t="s">
        <v>994</v>
      </c>
      <c r="H891" s="154">
        <v>2.3359999999999999</v>
      </c>
      <c r="L891" s="151"/>
      <c r="M891" s="155"/>
      <c r="T891" s="156"/>
      <c r="AT891" s="152" t="s">
        <v>196</v>
      </c>
      <c r="AU891" s="152" t="s">
        <v>190</v>
      </c>
      <c r="AV891" s="13" t="s">
        <v>190</v>
      </c>
      <c r="AW891" s="13" t="s">
        <v>27</v>
      </c>
      <c r="AX891" s="13" t="s">
        <v>72</v>
      </c>
      <c r="AY891" s="152" t="s">
        <v>182</v>
      </c>
    </row>
    <row r="892" spans="2:65" s="12" customFormat="1">
      <c r="B892" s="146"/>
      <c r="D892" s="141" t="s">
        <v>196</v>
      </c>
      <c r="E892" s="147" t="s">
        <v>1</v>
      </c>
      <c r="F892" s="148" t="s">
        <v>341</v>
      </c>
      <c r="H892" s="147" t="s">
        <v>1</v>
      </c>
      <c r="L892" s="146"/>
      <c r="M892" s="149"/>
      <c r="T892" s="150"/>
      <c r="AT892" s="147" t="s">
        <v>196</v>
      </c>
      <c r="AU892" s="147" t="s">
        <v>190</v>
      </c>
      <c r="AV892" s="12" t="s">
        <v>80</v>
      </c>
      <c r="AW892" s="12" t="s">
        <v>27</v>
      </c>
      <c r="AX892" s="12" t="s">
        <v>72</v>
      </c>
      <c r="AY892" s="147" t="s">
        <v>182</v>
      </c>
    </row>
    <row r="893" spans="2:65" s="13" customFormat="1">
      <c r="B893" s="151"/>
      <c r="D893" s="141" t="s">
        <v>196</v>
      </c>
      <c r="E893" s="152" t="s">
        <v>1</v>
      </c>
      <c r="F893" s="153" t="s">
        <v>995</v>
      </c>
      <c r="H893" s="154">
        <v>3.4649999999999999</v>
      </c>
      <c r="L893" s="151"/>
      <c r="M893" s="155"/>
      <c r="T893" s="156"/>
      <c r="AT893" s="152" t="s">
        <v>196</v>
      </c>
      <c r="AU893" s="152" t="s">
        <v>190</v>
      </c>
      <c r="AV893" s="13" t="s">
        <v>190</v>
      </c>
      <c r="AW893" s="13" t="s">
        <v>27</v>
      </c>
      <c r="AX893" s="13" t="s">
        <v>72</v>
      </c>
      <c r="AY893" s="152" t="s">
        <v>182</v>
      </c>
    </row>
    <row r="894" spans="2:65" s="14" customFormat="1">
      <c r="B894" s="157"/>
      <c r="D894" s="141" t="s">
        <v>196</v>
      </c>
      <c r="E894" s="158" t="s">
        <v>1</v>
      </c>
      <c r="F894" s="159" t="s">
        <v>201</v>
      </c>
      <c r="H894" s="160">
        <v>5.8010000000000002</v>
      </c>
      <c r="L894" s="157"/>
      <c r="M894" s="161"/>
      <c r="T894" s="162"/>
      <c r="AT894" s="158" t="s">
        <v>196</v>
      </c>
      <c r="AU894" s="158" t="s">
        <v>190</v>
      </c>
      <c r="AV894" s="14" t="s">
        <v>189</v>
      </c>
      <c r="AW894" s="14" t="s">
        <v>27</v>
      </c>
      <c r="AX894" s="14" t="s">
        <v>80</v>
      </c>
      <c r="AY894" s="158" t="s">
        <v>182</v>
      </c>
    </row>
    <row r="895" spans="2:65" s="1" customFormat="1" ht="16.5" customHeight="1">
      <c r="B895" s="29"/>
      <c r="C895" s="129" t="s">
        <v>996</v>
      </c>
      <c r="D895" s="129" t="s">
        <v>184</v>
      </c>
      <c r="E895" s="130" t="s">
        <v>997</v>
      </c>
      <c r="F895" s="131" t="s">
        <v>998</v>
      </c>
      <c r="G895" s="132" t="s">
        <v>187</v>
      </c>
      <c r="H895" s="133">
        <v>5.8010000000000002</v>
      </c>
      <c r="I895" s="134">
        <v>120</v>
      </c>
      <c r="J895" s="134">
        <f>ROUND(I895*H895,2)</f>
        <v>696.12</v>
      </c>
      <c r="K895" s="131" t="s">
        <v>188</v>
      </c>
      <c r="L895" s="29"/>
      <c r="M895" s="135" t="s">
        <v>1</v>
      </c>
      <c r="N895" s="136" t="s">
        <v>38</v>
      </c>
      <c r="O895" s="137">
        <v>0.26</v>
      </c>
      <c r="P895" s="137">
        <f>O895*H895</f>
        <v>1.5082600000000002</v>
      </c>
      <c r="Q895" s="137">
        <v>0</v>
      </c>
      <c r="R895" s="137">
        <f>Q895*H895</f>
        <v>0</v>
      </c>
      <c r="S895" s="137">
        <v>0</v>
      </c>
      <c r="T895" s="138">
        <f>S895*H895</f>
        <v>0</v>
      </c>
      <c r="AR895" s="139" t="s">
        <v>189</v>
      </c>
      <c r="AT895" s="139" t="s">
        <v>184</v>
      </c>
      <c r="AU895" s="139" t="s">
        <v>190</v>
      </c>
      <c r="AY895" s="17" t="s">
        <v>182</v>
      </c>
      <c r="BE895" s="140">
        <f>IF(N895="základní",J895,0)</f>
        <v>0</v>
      </c>
      <c r="BF895" s="140">
        <f>IF(N895="snížená",J895,0)</f>
        <v>696.12</v>
      </c>
      <c r="BG895" s="140">
        <f>IF(N895="zákl. přenesená",J895,0)</f>
        <v>0</v>
      </c>
      <c r="BH895" s="140">
        <f>IF(N895="sníž. přenesená",J895,0)</f>
        <v>0</v>
      </c>
      <c r="BI895" s="140">
        <f>IF(N895="nulová",J895,0)</f>
        <v>0</v>
      </c>
      <c r="BJ895" s="17" t="s">
        <v>190</v>
      </c>
      <c r="BK895" s="140">
        <f>ROUND(I895*H895,2)</f>
        <v>696.12</v>
      </c>
      <c r="BL895" s="17" t="s">
        <v>189</v>
      </c>
      <c r="BM895" s="139" t="s">
        <v>999</v>
      </c>
    </row>
    <row r="896" spans="2:65" s="1" customFormat="1" ht="19.5">
      <c r="B896" s="29"/>
      <c r="D896" s="141" t="s">
        <v>192</v>
      </c>
      <c r="F896" s="142" t="s">
        <v>1000</v>
      </c>
      <c r="L896" s="29"/>
      <c r="M896" s="143"/>
      <c r="T896" s="53"/>
      <c r="AT896" s="17" t="s">
        <v>192</v>
      </c>
      <c r="AU896" s="17" t="s">
        <v>190</v>
      </c>
    </row>
    <row r="897" spans="2:65" s="1" customFormat="1">
      <c r="B897" s="29"/>
      <c r="D897" s="144" t="s">
        <v>194</v>
      </c>
      <c r="F897" s="145" t="s">
        <v>1001</v>
      </c>
      <c r="L897" s="29"/>
      <c r="M897" s="143"/>
      <c r="T897" s="53"/>
      <c r="AT897" s="17" t="s">
        <v>194</v>
      </c>
      <c r="AU897" s="17" t="s">
        <v>190</v>
      </c>
    </row>
    <row r="898" spans="2:65" s="13" customFormat="1">
      <c r="B898" s="151"/>
      <c r="D898" s="141" t="s">
        <v>196</v>
      </c>
      <c r="E898" s="152" t="s">
        <v>1</v>
      </c>
      <c r="F898" s="153" t="s">
        <v>1002</v>
      </c>
      <c r="H898" s="154">
        <v>5.8010000000000002</v>
      </c>
      <c r="L898" s="151"/>
      <c r="M898" s="155"/>
      <c r="T898" s="156"/>
      <c r="AT898" s="152" t="s">
        <v>196</v>
      </c>
      <c r="AU898" s="152" t="s">
        <v>190</v>
      </c>
      <c r="AV898" s="13" t="s">
        <v>190</v>
      </c>
      <c r="AW898" s="13" t="s">
        <v>27</v>
      </c>
      <c r="AX898" s="13" t="s">
        <v>80</v>
      </c>
      <c r="AY898" s="152" t="s">
        <v>182</v>
      </c>
    </row>
    <row r="899" spans="2:65" s="11" customFormat="1" ht="22.9" customHeight="1">
      <c r="B899" s="118"/>
      <c r="D899" s="119" t="s">
        <v>71</v>
      </c>
      <c r="E899" s="127" t="s">
        <v>345</v>
      </c>
      <c r="F899" s="127" t="s">
        <v>1003</v>
      </c>
      <c r="J899" s="128">
        <f>BK899</f>
        <v>1237699</v>
      </c>
      <c r="L899" s="118"/>
      <c r="M899" s="122"/>
      <c r="P899" s="123">
        <f>SUM(P900:P1357)</f>
        <v>1109.1028419999998</v>
      </c>
      <c r="R899" s="123">
        <f>SUM(R900:R1357)</f>
        <v>86.937848589999973</v>
      </c>
      <c r="T899" s="124">
        <f>SUM(T900:T1357)</f>
        <v>0</v>
      </c>
      <c r="AR899" s="119" t="s">
        <v>80</v>
      </c>
      <c r="AT899" s="125" t="s">
        <v>71</v>
      </c>
      <c r="AU899" s="125" t="s">
        <v>80</v>
      </c>
      <c r="AY899" s="119" t="s">
        <v>182</v>
      </c>
      <c r="BK899" s="126">
        <f>SUM(BK900:BK1357)</f>
        <v>1237699</v>
      </c>
    </row>
    <row r="900" spans="2:65" s="1" customFormat="1" ht="24.2" customHeight="1">
      <c r="B900" s="29"/>
      <c r="C900" s="129" t="s">
        <v>1004</v>
      </c>
      <c r="D900" s="129" t="s">
        <v>184</v>
      </c>
      <c r="E900" s="130" t="s">
        <v>1005</v>
      </c>
      <c r="F900" s="131" t="s">
        <v>1006</v>
      </c>
      <c r="G900" s="132" t="s">
        <v>187</v>
      </c>
      <c r="H900" s="133">
        <v>933.43</v>
      </c>
      <c r="I900" s="134">
        <v>105</v>
      </c>
      <c r="J900" s="134">
        <f>ROUND(I900*H900,2)</f>
        <v>98010.15</v>
      </c>
      <c r="K900" s="131" t="s">
        <v>188</v>
      </c>
      <c r="L900" s="29"/>
      <c r="M900" s="135" t="s">
        <v>1</v>
      </c>
      <c r="N900" s="136" t="s">
        <v>38</v>
      </c>
      <c r="O900" s="137">
        <v>0.11700000000000001</v>
      </c>
      <c r="P900" s="137">
        <f>O900*H900</f>
        <v>109.21131</v>
      </c>
      <c r="Q900" s="137">
        <v>7.3499999999999998E-3</v>
      </c>
      <c r="R900" s="137">
        <f>Q900*H900</f>
        <v>6.8607104999999997</v>
      </c>
      <c r="S900" s="137">
        <v>0</v>
      </c>
      <c r="T900" s="138">
        <f>S900*H900</f>
        <v>0</v>
      </c>
      <c r="AR900" s="139" t="s">
        <v>189</v>
      </c>
      <c r="AT900" s="139" t="s">
        <v>184</v>
      </c>
      <c r="AU900" s="139" t="s">
        <v>190</v>
      </c>
      <c r="AY900" s="17" t="s">
        <v>182</v>
      </c>
      <c r="BE900" s="140">
        <f>IF(N900="základní",J900,0)</f>
        <v>0</v>
      </c>
      <c r="BF900" s="140">
        <f>IF(N900="snížená",J900,0)</f>
        <v>98010.15</v>
      </c>
      <c r="BG900" s="140">
        <f>IF(N900="zákl. přenesená",J900,0)</f>
        <v>0</v>
      </c>
      <c r="BH900" s="140">
        <f>IF(N900="sníž. přenesená",J900,0)</f>
        <v>0</v>
      </c>
      <c r="BI900" s="140">
        <f>IF(N900="nulová",J900,0)</f>
        <v>0</v>
      </c>
      <c r="BJ900" s="17" t="s">
        <v>190</v>
      </c>
      <c r="BK900" s="140">
        <f>ROUND(I900*H900,2)</f>
        <v>98010.15</v>
      </c>
      <c r="BL900" s="17" t="s">
        <v>189</v>
      </c>
      <c r="BM900" s="139" t="s">
        <v>1007</v>
      </c>
    </row>
    <row r="901" spans="2:65" s="1" customFormat="1" ht="19.5">
      <c r="B901" s="29"/>
      <c r="D901" s="141" t="s">
        <v>192</v>
      </c>
      <c r="F901" s="142" t="s">
        <v>1008</v>
      </c>
      <c r="L901" s="29"/>
      <c r="M901" s="143"/>
      <c r="T901" s="53"/>
      <c r="AT901" s="17" t="s">
        <v>192</v>
      </c>
      <c r="AU901" s="17" t="s">
        <v>190</v>
      </c>
    </row>
    <row r="902" spans="2:65" s="1" customFormat="1">
      <c r="B902" s="29"/>
      <c r="D902" s="144" t="s">
        <v>194</v>
      </c>
      <c r="F902" s="145" t="s">
        <v>1009</v>
      </c>
      <c r="L902" s="29"/>
      <c r="M902" s="143"/>
      <c r="T902" s="53"/>
      <c r="AT902" s="17" t="s">
        <v>194</v>
      </c>
      <c r="AU902" s="17" t="s">
        <v>190</v>
      </c>
    </row>
    <row r="903" spans="2:65" s="12" customFormat="1">
      <c r="B903" s="146"/>
      <c r="D903" s="141" t="s">
        <v>196</v>
      </c>
      <c r="E903" s="147" t="s">
        <v>1</v>
      </c>
      <c r="F903" s="148" t="s">
        <v>1010</v>
      </c>
      <c r="H903" s="147" t="s">
        <v>1</v>
      </c>
      <c r="L903" s="146"/>
      <c r="M903" s="149"/>
      <c r="T903" s="150"/>
      <c r="AT903" s="147" t="s">
        <v>196</v>
      </c>
      <c r="AU903" s="147" t="s">
        <v>190</v>
      </c>
      <c r="AV903" s="12" t="s">
        <v>80</v>
      </c>
      <c r="AW903" s="12" t="s">
        <v>27</v>
      </c>
      <c r="AX903" s="12" t="s">
        <v>72</v>
      </c>
      <c r="AY903" s="147" t="s">
        <v>182</v>
      </c>
    </row>
    <row r="904" spans="2:65" s="12" customFormat="1">
      <c r="B904" s="146"/>
      <c r="D904" s="141" t="s">
        <v>196</v>
      </c>
      <c r="E904" s="147" t="s">
        <v>1</v>
      </c>
      <c r="F904" s="148" t="s">
        <v>372</v>
      </c>
      <c r="H904" s="147" t="s">
        <v>1</v>
      </c>
      <c r="L904" s="146"/>
      <c r="M904" s="149"/>
      <c r="T904" s="150"/>
      <c r="AT904" s="147" t="s">
        <v>196</v>
      </c>
      <c r="AU904" s="147" t="s">
        <v>190</v>
      </c>
      <c r="AV904" s="12" t="s">
        <v>80</v>
      </c>
      <c r="AW904" s="12" t="s">
        <v>27</v>
      </c>
      <c r="AX904" s="12" t="s">
        <v>72</v>
      </c>
      <c r="AY904" s="147" t="s">
        <v>182</v>
      </c>
    </row>
    <row r="905" spans="2:65" s="13" customFormat="1">
      <c r="B905" s="151"/>
      <c r="D905" s="141" t="s">
        <v>196</v>
      </c>
      <c r="E905" s="152" t="s">
        <v>1</v>
      </c>
      <c r="F905" s="153" t="s">
        <v>1011</v>
      </c>
      <c r="H905" s="154">
        <v>47.85</v>
      </c>
      <c r="L905" s="151"/>
      <c r="M905" s="155"/>
      <c r="T905" s="156"/>
      <c r="AT905" s="152" t="s">
        <v>196</v>
      </c>
      <c r="AU905" s="152" t="s">
        <v>190</v>
      </c>
      <c r="AV905" s="13" t="s">
        <v>190</v>
      </c>
      <c r="AW905" s="13" t="s">
        <v>27</v>
      </c>
      <c r="AX905" s="13" t="s">
        <v>72</v>
      </c>
      <c r="AY905" s="152" t="s">
        <v>182</v>
      </c>
    </row>
    <row r="906" spans="2:65" s="13" customFormat="1">
      <c r="B906" s="151"/>
      <c r="D906" s="141" t="s">
        <v>196</v>
      </c>
      <c r="E906" s="152" t="s">
        <v>1</v>
      </c>
      <c r="F906" s="153" t="s">
        <v>1012</v>
      </c>
      <c r="H906" s="154">
        <v>35.75</v>
      </c>
      <c r="L906" s="151"/>
      <c r="M906" s="155"/>
      <c r="T906" s="156"/>
      <c r="AT906" s="152" t="s">
        <v>196</v>
      </c>
      <c r="AU906" s="152" t="s">
        <v>190</v>
      </c>
      <c r="AV906" s="13" t="s">
        <v>190</v>
      </c>
      <c r="AW906" s="13" t="s">
        <v>27</v>
      </c>
      <c r="AX906" s="13" t="s">
        <v>72</v>
      </c>
      <c r="AY906" s="152" t="s">
        <v>182</v>
      </c>
    </row>
    <row r="907" spans="2:65" s="13" customFormat="1">
      <c r="B907" s="151"/>
      <c r="D907" s="141" t="s">
        <v>196</v>
      </c>
      <c r="E907" s="152" t="s">
        <v>1</v>
      </c>
      <c r="F907" s="153" t="s">
        <v>1013</v>
      </c>
      <c r="H907" s="154">
        <v>8.8000000000000007</v>
      </c>
      <c r="L907" s="151"/>
      <c r="M907" s="155"/>
      <c r="T907" s="156"/>
      <c r="AT907" s="152" t="s">
        <v>196</v>
      </c>
      <c r="AU907" s="152" t="s">
        <v>190</v>
      </c>
      <c r="AV907" s="13" t="s">
        <v>190</v>
      </c>
      <c r="AW907" s="13" t="s">
        <v>27</v>
      </c>
      <c r="AX907" s="13" t="s">
        <v>72</v>
      </c>
      <c r="AY907" s="152" t="s">
        <v>182</v>
      </c>
    </row>
    <row r="908" spans="2:65" s="13" customFormat="1">
      <c r="B908" s="151"/>
      <c r="D908" s="141" t="s">
        <v>196</v>
      </c>
      <c r="E908" s="152" t="s">
        <v>1</v>
      </c>
      <c r="F908" s="153" t="s">
        <v>1014</v>
      </c>
      <c r="H908" s="154">
        <v>6.05</v>
      </c>
      <c r="L908" s="151"/>
      <c r="M908" s="155"/>
      <c r="T908" s="156"/>
      <c r="AT908" s="152" t="s">
        <v>196</v>
      </c>
      <c r="AU908" s="152" t="s">
        <v>190</v>
      </c>
      <c r="AV908" s="13" t="s">
        <v>190</v>
      </c>
      <c r="AW908" s="13" t="s">
        <v>27</v>
      </c>
      <c r="AX908" s="13" t="s">
        <v>72</v>
      </c>
      <c r="AY908" s="152" t="s">
        <v>182</v>
      </c>
    </row>
    <row r="909" spans="2:65" s="13" customFormat="1">
      <c r="B909" s="151"/>
      <c r="D909" s="141" t="s">
        <v>196</v>
      </c>
      <c r="E909" s="152" t="s">
        <v>1</v>
      </c>
      <c r="F909" s="153" t="s">
        <v>1015</v>
      </c>
      <c r="H909" s="154">
        <v>-0.5</v>
      </c>
      <c r="L909" s="151"/>
      <c r="M909" s="155"/>
      <c r="T909" s="156"/>
      <c r="AT909" s="152" t="s">
        <v>196</v>
      </c>
      <c r="AU909" s="152" t="s">
        <v>190</v>
      </c>
      <c r="AV909" s="13" t="s">
        <v>190</v>
      </c>
      <c r="AW909" s="13" t="s">
        <v>27</v>
      </c>
      <c r="AX909" s="13" t="s">
        <v>72</v>
      </c>
      <c r="AY909" s="152" t="s">
        <v>182</v>
      </c>
    </row>
    <row r="910" spans="2:65" s="13" customFormat="1">
      <c r="B910" s="151"/>
      <c r="D910" s="141" t="s">
        <v>196</v>
      </c>
      <c r="E910" s="152" t="s">
        <v>1</v>
      </c>
      <c r="F910" s="153" t="s">
        <v>1016</v>
      </c>
      <c r="H910" s="154">
        <v>0.25</v>
      </c>
      <c r="L910" s="151"/>
      <c r="M910" s="155"/>
      <c r="T910" s="156"/>
      <c r="AT910" s="152" t="s">
        <v>196</v>
      </c>
      <c r="AU910" s="152" t="s">
        <v>190</v>
      </c>
      <c r="AV910" s="13" t="s">
        <v>190</v>
      </c>
      <c r="AW910" s="13" t="s">
        <v>27</v>
      </c>
      <c r="AX910" s="13" t="s">
        <v>72</v>
      </c>
      <c r="AY910" s="152" t="s">
        <v>182</v>
      </c>
    </row>
    <row r="911" spans="2:65" s="13" customFormat="1" ht="22.5">
      <c r="B911" s="151"/>
      <c r="D911" s="141" t="s">
        <v>196</v>
      </c>
      <c r="E911" s="152" t="s">
        <v>1</v>
      </c>
      <c r="F911" s="153" t="s">
        <v>1017</v>
      </c>
      <c r="H911" s="154">
        <v>-1.94</v>
      </c>
      <c r="L911" s="151"/>
      <c r="M911" s="155"/>
      <c r="T911" s="156"/>
      <c r="AT911" s="152" t="s">
        <v>196</v>
      </c>
      <c r="AU911" s="152" t="s">
        <v>190</v>
      </c>
      <c r="AV911" s="13" t="s">
        <v>190</v>
      </c>
      <c r="AW911" s="13" t="s">
        <v>27</v>
      </c>
      <c r="AX911" s="13" t="s">
        <v>72</v>
      </c>
      <c r="AY911" s="152" t="s">
        <v>182</v>
      </c>
    </row>
    <row r="912" spans="2:65" s="13" customFormat="1">
      <c r="B912" s="151"/>
      <c r="D912" s="141" t="s">
        <v>196</v>
      </c>
      <c r="E912" s="152" t="s">
        <v>1</v>
      </c>
      <c r="F912" s="153" t="s">
        <v>1018</v>
      </c>
      <c r="H912" s="154">
        <v>-0.16500000000000001</v>
      </c>
      <c r="L912" s="151"/>
      <c r="M912" s="155"/>
      <c r="T912" s="156"/>
      <c r="AT912" s="152" t="s">
        <v>196</v>
      </c>
      <c r="AU912" s="152" t="s">
        <v>190</v>
      </c>
      <c r="AV912" s="13" t="s">
        <v>190</v>
      </c>
      <c r="AW912" s="13" t="s">
        <v>27</v>
      </c>
      <c r="AX912" s="13" t="s">
        <v>72</v>
      </c>
      <c r="AY912" s="152" t="s">
        <v>182</v>
      </c>
    </row>
    <row r="913" spans="2:51" s="13" customFormat="1" ht="22.5">
      <c r="B913" s="151"/>
      <c r="D913" s="141" t="s">
        <v>196</v>
      </c>
      <c r="E913" s="152" t="s">
        <v>1</v>
      </c>
      <c r="F913" s="153" t="s">
        <v>1019</v>
      </c>
      <c r="H913" s="154">
        <v>5.6</v>
      </c>
      <c r="L913" s="151"/>
      <c r="M913" s="155"/>
      <c r="T913" s="156"/>
      <c r="AT913" s="152" t="s">
        <v>196</v>
      </c>
      <c r="AU913" s="152" t="s">
        <v>190</v>
      </c>
      <c r="AV913" s="13" t="s">
        <v>190</v>
      </c>
      <c r="AW913" s="13" t="s">
        <v>27</v>
      </c>
      <c r="AX913" s="13" t="s">
        <v>72</v>
      </c>
      <c r="AY913" s="152" t="s">
        <v>182</v>
      </c>
    </row>
    <row r="914" spans="2:51" s="15" customFormat="1">
      <c r="B914" s="172"/>
      <c r="D914" s="141" t="s">
        <v>196</v>
      </c>
      <c r="E914" s="173" t="s">
        <v>1</v>
      </c>
      <c r="F914" s="174" t="s">
        <v>379</v>
      </c>
      <c r="H914" s="175">
        <v>101.69499999999998</v>
      </c>
      <c r="L914" s="172"/>
      <c r="M914" s="176"/>
      <c r="T914" s="177"/>
      <c r="AT914" s="173" t="s">
        <v>196</v>
      </c>
      <c r="AU914" s="173" t="s">
        <v>190</v>
      </c>
      <c r="AV914" s="15" t="s">
        <v>106</v>
      </c>
      <c r="AW914" s="15" t="s">
        <v>27</v>
      </c>
      <c r="AX914" s="15" t="s">
        <v>72</v>
      </c>
      <c r="AY914" s="173" t="s">
        <v>182</v>
      </c>
    </row>
    <row r="915" spans="2:51" s="12" customFormat="1">
      <c r="B915" s="146"/>
      <c r="D915" s="141" t="s">
        <v>196</v>
      </c>
      <c r="E915" s="147" t="s">
        <v>1</v>
      </c>
      <c r="F915" s="148" t="s">
        <v>385</v>
      </c>
      <c r="H915" s="147" t="s">
        <v>1</v>
      </c>
      <c r="L915" s="146"/>
      <c r="M915" s="149"/>
      <c r="T915" s="150"/>
      <c r="AT915" s="147" t="s">
        <v>196</v>
      </c>
      <c r="AU915" s="147" t="s">
        <v>190</v>
      </c>
      <c r="AV915" s="12" t="s">
        <v>80</v>
      </c>
      <c r="AW915" s="12" t="s">
        <v>27</v>
      </c>
      <c r="AX915" s="12" t="s">
        <v>72</v>
      </c>
      <c r="AY915" s="147" t="s">
        <v>182</v>
      </c>
    </row>
    <row r="916" spans="2:51" s="13" customFormat="1">
      <c r="B916" s="151"/>
      <c r="D916" s="141" t="s">
        <v>196</v>
      </c>
      <c r="E916" s="152" t="s">
        <v>1</v>
      </c>
      <c r="F916" s="153" t="s">
        <v>1020</v>
      </c>
      <c r="H916" s="154">
        <v>91.2</v>
      </c>
      <c r="L916" s="151"/>
      <c r="M916" s="155"/>
      <c r="T916" s="156"/>
      <c r="AT916" s="152" t="s">
        <v>196</v>
      </c>
      <c r="AU916" s="152" t="s">
        <v>190</v>
      </c>
      <c r="AV916" s="13" t="s">
        <v>190</v>
      </c>
      <c r="AW916" s="13" t="s">
        <v>27</v>
      </c>
      <c r="AX916" s="13" t="s">
        <v>72</v>
      </c>
      <c r="AY916" s="152" t="s">
        <v>182</v>
      </c>
    </row>
    <row r="917" spans="2:51" s="13" customFormat="1">
      <c r="B917" s="151"/>
      <c r="D917" s="141" t="s">
        <v>196</v>
      </c>
      <c r="E917" s="152" t="s">
        <v>1</v>
      </c>
      <c r="F917" s="153" t="s">
        <v>1021</v>
      </c>
      <c r="H917" s="154">
        <v>-2.625</v>
      </c>
      <c r="L917" s="151"/>
      <c r="M917" s="155"/>
      <c r="T917" s="156"/>
      <c r="AT917" s="152" t="s">
        <v>196</v>
      </c>
      <c r="AU917" s="152" t="s">
        <v>190</v>
      </c>
      <c r="AV917" s="13" t="s">
        <v>190</v>
      </c>
      <c r="AW917" s="13" t="s">
        <v>27</v>
      </c>
      <c r="AX917" s="13" t="s">
        <v>72</v>
      </c>
      <c r="AY917" s="152" t="s">
        <v>182</v>
      </c>
    </row>
    <row r="918" spans="2:51" s="13" customFormat="1">
      <c r="B918" s="151"/>
      <c r="D918" s="141" t="s">
        <v>196</v>
      </c>
      <c r="E918" s="152" t="s">
        <v>1</v>
      </c>
      <c r="F918" s="153" t="s">
        <v>1022</v>
      </c>
      <c r="H918" s="154">
        <v>0.42</v>
      </c>
      <c r="L918" s="151"/>
      <c r="M918" s="155"/>
      <c r="T918" s="156"/>
      <c r="AT918" s="152" t="s">
        <v>196</v>
      </c>
      <c r="AU918" s="152" t="s">
        <v>190</v>
      </c>
      <c r="AV918" s="13" t="s">
        <v>190</v>
      </c>
      <c r="AW918" s="13" t="s">
        <v>27</v>
      </c>
      <c r="AX918" s="13" t="s">
        <v>72</v>
      </c>
      <c r="AY918" s="152" t="s">
        <v>182</v>
      </c>
    </row>
    <row r="919" spans="2:51" s="13" customFormat="1">
      <c r="B919" s="151"/>
      <c r="D919" s="141" t="s">
        <v>196</v>
      </c>
      <c r="E919" s="152" t="s">
        <v>1</v>
      </c>
      <c r="F919" s="153" t="s">
        <v>1023</v>
      </c>
      <c r="H919" s="154">
        <v>-12.75</v>
      </c>
      <c r="L919" s="151"/>
      <c r="M919" s="155"/>
      <c r="T919" s="156"/>
      <c r="AT919" s="152" t="s">
        <v>196</v>
      </c>
      <c r="AU919" s="152" t="s">
        <v>190</v>
      </c>
      <c r="AV919" s="13" t="s">
        <v>190</v>
      </c>
      <c r="AW919" s="13" t="s">
        <v>27</v>
      </c>
      <c r="AX919" s="13" t="s">
        <v>72</v>
      </c>
      <c r="AY919" s="152" t="s">
        <v>182</v>
      </c>
    </row>
    <row r="920" spans="2:51" s="13" customFormat="1">
      <c r="B920" s="151"/>
      <c r="D920" s="141" t="s">
        <v>196</v>
      </c>
      <c r="E920" s="152" t="s">
        <v>1</v>
      </c>
      <c r="F920" s="153" t="s">
        <v>1024</v>
      </c>
      <c r="H920" s="154">
        <v>-2.4750000000000001</v>
      </c>
      <c r="L920" s="151"/>
      <c r="M920" s="155"/>
      <c r="T920" s="156"/>
      <c r="AT920" s="152" t="s">
        <v>196</v>
      </c>
      <c r="AU920" s="152" t="s">
        <v>190</v>
      </c>
      <c r="AV920" s="13" t="s">
        <v>190</v>
      </c>
      <c r="AW920" s="13" t="s">
        <v>27</v>
      </c>
      <c r="AX920" s="13" t="s">
        <v>72</v>
      </c>
      <c r="AY920" s="152" t="s">
        <v>182</v>
      </c>
    </row>
    <row r="921" spans="2:51" s="13" customFormat="1">
      <c r="B921" s="151"/>
      <c r="D921" s="141" t="s">
        <v>196</v>
      </c>
      <c r="E921" s="152" t="s">
        <v>1</v>
      </c>
      <c r="F921" s="153" t="s">
        <v>1025</v>
      </c>
      <c r="H921" s="154">
        <v>2.0699999999999998</v>
      </c>
      <c r="L921" s="151"/>
      <c r="M921" s="155"/>
      <c r="T921" s="156"/>
      <c r="AT921" s="152" t="s">
        <v>196</v>
      </c>
      <c r="AU921" s="152" t="s">
        <v>190</v>
      </c>
      <c r="AV921" s="13" t="s">
        <v>190</v>
      </c>
      <c r="AW921" s="13" t="s">
        <v>27</v>
      </c>
      <c r="AX921" s="13" t="s">
        <v>72</v>
      </c>
      <c r="AY921" s="152" t="s">
        <v>182</v>
      </c>
    </row>
    <row r="922" spans="2:51" s="13" customFormat="1">
      <c r="B922" s="151"/>
      <c r="D922" s="141" t="s">
        <v>196</v>
      </c>
      <c r="E922" s="152" t="s">
        <v>1</v>
      </c>
      <c r="F922" s="153" t="s">
        <v>1026</v>
      </c>
      <c r="H922" s="154">
        <v>-2.7</v>
      </c>
      <c r="L922" s="151"/>
      <c r="M922" s="155"/>
      <c r="T922" s="156"/>
      <c r="AT922" s="152" t="s">
        <v>196</v>
      </c>
      <c r="AU922" s="152" t="s">
        <v>190</v>
      </c>
      <c r="AV922" s="13" t="s">
        <v>190</v>
      </c>
      <c r="AW922" s="13" t="s">
        <v>27</v>
      </c>
      <c r="AX922" s="13" t="s">
        <v>72</v>
      </c>
      <c r="AY922" s="152" t="s">
        <v>182</v>
      </c>
    </row>
    <row r="923" spans="2:51" s="13" customFormat="1">
      <c r="B923" s="151"/>
      <c r="D923" s="141" t="s">
        <v>196</v>
      </c>
      <c r="E923" s="152" t="s">
        <v>1</v>
      </c>
      <c r="F923" s="153" t="s">
        <v>1027</v>
      </c>
      <c r="H923" s="154">
        <v>0.9</v>
      </c>
      <c r="L923" s="151"/>
      <c r="M923" s="155"/>
      <c r="T923" s="156"/>
      <c r="AT923" s="152" t="s">
        <v>196</v>
      </c>
      <c r="AU923" s="152" t="s">
        <v>190</v>
      </c>
      <c r="AV923" s="13" t="s">
        <v>190</v>
      </c>
      <c r="AW923" s="13" t="s">
        <v>27</v>
      </c>
      <c r="AX923" s="13" t="s">
        <v>72</v>
      </c>
      <c r="AY923" s="152" t="s">
        <v>182</v>
      </c>
    </row>
    <row r="924" spans="2:51" s="13" customFormat="1">
      <c r="B924" s="151"/>
      <c r="D924" s="141" t="s">
        <v>196</v>
      </c>
      <c r="E924" s="152" t="s">
        <v>1</v>
      </c>
      <c r="F924" s="153" t="s">
        <v>1028</v>
      </c>
      <c r="H924" s="154">
        <v>-2.42</v>
      </c>
      <c r="L924" s="151"/>
      <c r="M924" s="155"/>
      <c r="T924" s="156"/>
      <c r="AT924" s="152" t="s">
        <v>196</v>
      </c>
      <c r="AU924" s="152" t="s">
        <v>190</v>
      </c>
      <c r="AV924" s="13" t="s">
        <v>190</v>
      </c>
      <c r="AW924" s="13" t="s">
        <v>27</v>
      </c>
      <c r="AX924" s="13" t="s">
        <v>72</v>
      </c>
      <c r="AY924" s="152" t="s">
        <v>182</v>
      </c>
    </row>
    <row r="925" spans="2:51" s="13" customFormat="1">
      <c r="B925" s="151"/>
      <c r="D925" s="141" t="s">
        <v>196</v>
      </c>
      <c r="E925" s="152" t="s">
        <v>1</v>
      </c>
      <c r="F925" s="153" t="s">
        <v>1029</v>
      </c>
      <c r="H925" s="154">
        <v>0.88</v>
      </c>
      <c r="L925" s="151"/>
      <c r="M925" s="155"/>
      <c r="T925" s="156"/>
      <c r="AT925" s="152" t="s">
        <v>196</v>
      </c>
      <c r="AU925" s="152" t="s">
        <v>190</v>
      </c>
      <c r="AV925" s="13" t="s">
        <v>190</v>
      </c>
      <c r="AW925" s="13" t="s">
        <v>27</v>
      </c>
      <c r="AX925" s="13" t="s">
        <v>72</v>
      </c>
      <c r="AY925" s="152" t="s">
        <v>182</v>
      </c>
    </row>
    <row r="926" spans="2:51" s="13" customFormat="1">
      <c r="B926" s="151"/>
      <c r="D926" s="141" t="s">
        <v>196</v>
      </c>
      <c r="E926" s="152" t="s">
        <v>1</v>
      </c>
      <c r="F926" s="153" t="s">
        <v>1030</v>
      </c>
      <c r="H926" s="154">
        <v>1.4990000000000001</v>
      </c>
      <c r="L926" s="151"/>
      <c r="M926" s="155"/>
      <c r="T926" s="156"/>
      <c r="AT926" s="152" t="s">
        <v>196</v>
      </c>
      <c r="AU926" s="152" t="s">
        <v>190</v>
      </c>
      <c r="AV926" s="13" t="s">
        <v>190</v>
      </c>
      <c r="AW926" s="13" t="s">
        <v>27</v>
      </c>
      <c r="AX926" s="13" t="s">
        <v>72</v>
      </c>
      <c r="AY926" s="152" t="s">
        <v>182</v>
      </c>
    </row>
    <row r="927" spans="2:51" s="13" customFormat="1">
      <c r="B927" s="151"/>
      <c r="D927" s="141" t="s">
        <v>196</v>
      </c>
      <c r="E927" s="152" t="s">
        <v>1</v>
      </c>
      <c r="F927" s="153" t="s">
        <v>1031</v>
      </c>
      <c r="H927" s="154">
        <v>1.0229999999999999</v>
      </c>
      <c r="L927" s="151"/>
      <c r="M927" s="155"/>
      <c r="T927" s="156"/>
      <c r="AT927" s="152" t="s">
        <v>196</v>
      </c>
      <c r="AU927" s="152" t="s">
        <v>190</v>
      </c>
      <c r="AV927" s="13" t="s">
        <v>190</v>
      </c>
      <c r="AW927" s="13" t="s">
        <v>27</v>
      </c>
      <c r="AX927" s="13" t="s">
        <v>72</v>
      </c>
      <c r="AY927" s="152" t="s">
        <v>182</v>
      </c>
    </row>
    <row r="928" spans="2:51" s="15" customFormat="1">
      <c r="B928" s="172"/>
      <c r="D928" s="141" t="s">
        <v>196</v>
      </c>
      <c r="E928" s="173" t="s">
        <v>1</v>
      </c>
      <c r="F928" s="174" t="s">
        <v>379</v>
      </c>
      <c r="H928" s="175">
        <v>75.021999999999991</v>
      </c>
      <c r="L928" s="172"/>
      <c r="M928" s="176"/>
      <c r="T928" s="177"/>
      <c r="AT928" s="173" t="s">
        <v>196</v>
      </c>
      <c r="AU928" s="173" t="s">
        <v>190</v>
      </c>
      <c r="AV928" s="15" t="s">
        <v>106</v>
      </c>
      <c r="AW928" s="15" t="s">
        <v>27</v>
      </c>
      <c r="AX928" s="15" t="s">
        <v>72</v>
      </c>
      <c r="AY928" s="173" t="s">
        <v>182</v>
      </c>
    </row>
    <row r="929" spans="2:51" s="12" customFormat="1">
      <c r="B929" s="146"/>
      <c r="D929" s="141" t="s">
        <v>196</v>
      </c>
      <c r="E929" s="147" t="s">
        <v>1</v>
      </c>
      <c r="F929" s="148" t="s">
        <v>341</v>
      </c>
      <c r="H929" s="147" t="s">
        <v>1</v>
      </c>
      <c r="L929" s="146"/>
      <c r="M929" s="149"/>
      <c r="T929" s="150"/>
      <c r="AT929" s="147" t="s">
        <v>196</v>
      </c>
      <c r="AU929" s="147" t="s">
        <v>190</v>
      </c>
      <c r="AV929" s="12" t="s">
        <v>80</v>
      </c>
      <c r="AW929" s="12" t="s">
        <v>27</v>
      </c>
      <c r="AX929" s="12" t="s">
        <v>72</v>
      </c>
      <c r="AY929" s="147" t="s">
        <v>182</v>
      </c>
    </row>
    <row r="930" spans="2:51" s="12" customFormat="1">
      <c r="B930" s="146"/>
      <c r="D930" s="141" t="s">
        <v>196</v>
      </c>
      <c r="E930" s="147" t="s">
        <v>1</v>
      </c>
      <c r="F930" s="148" t="s">
        <v>385</v>
      </c>
      <c r="H930" s="147" t="s">
        <v>1</v>
      </c>
      <c r="L930" s="146"/>
      <c r="M930" s="149"/>
      <c r="T930" s="150"/>
      <c r="AT930" s="147" t="s">
        <v>196</v>
      </c>
      <c r="AU930" s="147" t="s">
        <v>190</v>
      </c>
      <c r="AV930" s="12" t="s">
        <v>80</v>
      </c>
      <c r="AW930" s="12" t="s">
        <v>27</v>
      </c>
      <c r="AX930" s="12" t="s">
        <v>72</v>
      </c>
      <c r="AY930" s="147" t="s">
        <v>182</v>
      </c>
    </row>
    <row r="931" spans="2:51" s="13" customFormat="1">
      <c r="B931" s="151"/>
      <c r="D931" s="141" t="s">
        <v>196</v>
      </c>
      <c r="E931" s="152" t="s">
        <v>1</v>
      </c>
      <c r="F931" s="153" t="s">
        <v>1032</v>
      </c>
      <c r="H931" s="154">
        <v>397.27800000000002</v>
      </c>
      <c r="L931" s="151"/>
      <c r="M931" s="155"/>
      <c r="T931" s="156"/>
      <c r="AT931" s="152" t="s">
        <v>196</v>
      </c>
      <c r="AU931" s="152" t="s">
        <v>190</v>
      </c>
      <c r="AV931" s="13" t="s">
        <v>190</v>
      </c>
      <c r="AW931" s="13" t="s">
        <v>27</v>
      </c>
      <c r="AX931" s="13" t="s">
        <v>72</v>
      </c>
      <c r="AY931" s="152" t="s">
        <v>182</v>
      </c>
    </row>
    <row r="932" spans="2:51" s="13" customFormat="1">
      <c r="B932" s="151"/>
      <c r="D932" s="141" t="s">
        <v>196</v>
      </c>
      <c r="E932" s="152" t="s">
        <v>1</v>
      </c>
      <c r="F932" s="153" t="s">
        <v>1033</v>
      </c>
      <c r="H932" s="154">
        <v>0.66</v>
      </c>
      <c r="L932" s="151"/>
      <c r="M932" s="155"/>
      <c r="T932" s="156"/>
      <c r="AT932" s="152" t="s">
        <v>196</v>
      </c>
      <c r="AU932" s="152" t="s">
        <v>190</v>
      </c>
      <c r="AV932" s="13" t="s">
        <v>190</v>
      </c>
      <c r="AW932" s="13" t="s">
        <v>27</v>
      </c>
      <c r="AX932" s="13" t="s">
        <v>72</v>
      </c>
      <c r="AY932" s="152" t="s">
        <v>182</v>
      </c>
    </row>
    <row r="933" spans="2:51" s="13" customFormat="1">
      <c r="B933" s="151"/>
      <c r="D933" s="141" t="s">
        <v>196</v>
      </c>
      <c r="E933" s="152" t="s">
        <v>1</v>
      </c>
      <c r="F933" s="153" t="s">
        <v>1034</v>
      </c>
      <c r="H933" s="154">
        <v>3</v>
      </c>
      <c r="L933" s="151"/>
      <c r="M933" s="155"/>
      <c r="T933" s="156"/>
      <c r="AT933" s="152" t="s">
        <v>196</v>
      </c>
      <c r="AU933" s="152" t="s">
        <v>190</v>
      </c>
      <c r="AV933" s="13" t="s">
        <v>190</v>
      </c>
      <c r="AW933" s="13" t="s">
        <v>27</v>
      </c>
      <c r="AX933" s="13" t="s">
        <v>72</v>
      </c>
      <c r="AY933" s="152" t="s">
        <v>182</v>
      </c>
    </row>
    <row r="934" spans="2:51" s="13" customFormat="1">
      <c r="B934" s="151"/>
      <c r="D934" s="141" t="s">
        <v>196</v>
      </c>
      <c r="E934" s="152" t="s">
        <v>1</v>
      </c>
      <c r="F934" s="153" t="s">
        <v>1035</v>
      </c>
      <c r="H934" s="154">
        <v>3.88</v>
      </c>
      <c r="L934" s="151"/>
      <c r="M934" s="155"/>
      <c r="T934" s="156"/>
      <c r="AT934" s="152" t="s">
        <v>196</v>
      </c>
      <c r="AU934" s="152" t="s">
        <v>190</v>
      </c>
      <c r="AV934" s="13" t="s">
        <v>190</v>
      </c>
      <c r="AW934" s="13" t="s">
        <v>27</v>
      </c>
      <c r="AX934" s="13" t="s">
        <v>72</v>
      </c>
      <c r="AY934" s="152" t="s">
        <v>182</v>
      </c>
    </row>
    <row r="935" spans="2:51" s="13" customFormat="1">
      <c r="B935" s="151"/>
      <c r="D935" s="141" t="s">
        <v>196</v>
      </c>
      <c r="E935" s="152" t="s">
        <v>1</v>
      </c>
      <c r="F935" s="153" t="s">
        <v>1036</v>
      </c>
      <c r="H935" s="154">
        <v>-2.4750000000000001</v>
      </c>
      <c r="L935" s="151"/>
      <c r="M935" s="155"/>
      <c r="T935" s="156"/>
      <c r="AT935" s="152" t="s">
        <v>196</v>
      </c>
      <c r="AU935" s="152" t="s">
        <v>190</v>
      </c>
      <c r="AV935" s="13" t="s">
        <v>190</v>
      </c>
      <c r="AW935" s="13" t="s">
        <v>27</v>
      </c>
      <c r="AX935" s="13" t="s">
        <v>72</v>
      </c>
      <c r="AY935" s="152" t="s">
        <v>182</v>
      </c>
    </row>
    <row r="936" spans="2:51" s="13" customFormat="1">
      <c r="B936" s="151"/>
      <c r="D936" s="141" t="s">
        <v>196</v>
      </c>
      <c r="E936" s="152" t="s">
        <v>1</v>
      </c>
      <c r="F936" s="153" t="s">
        <v>1037</v>
      </c>
      <c r="H936" s="154">
        <v>1.125</v>
      </c>
      <c r="L936" s="151"/>
      <c r="M936" s="155"/>
      <c r="T936" s="156"/>
      <c r="AT936" s="152" t="s">
        <v>196</v>
      </c>
      <c r="AU936" s="152" t="s">
        <v>190</v>
      </c>
      <c r="AV936" s="13" t="s">
        <v>190</v>
      </c>
      <c r="AW936" s="13" t="s">
        <v>27</v>
      </c>
      <c r="AX936" s="13" t="s">
        <v>72</v>
      </c>
      <c r="AY936" s="152" t="s">
        <v>182</v>
      </c>
    </row>
    <row r="937" spans="2:51" s="13" customFormat="1">
      <c r="B937" s="151"/>
      <c r="D937" s="141" t="s">
        <v>196</v>
      </c>
      <c r="E937" s="152" t="s">
        <v>1</v>
      </c>
      <c r="F937" s="153" t="s">
        <v>1038</v>
      </c>
      <c r="H937" s="154">
        <v>-7.38</v>
      </c>
      <c r="L937" s="151"/>
      <c r="M937" s="155"/>
      <c r="T937" s="156"/>
      <c r="AT937" s="152" t="s">
        <v>196</v>
      </c>
      <c r="AU937" s="152" t="s">
        <v>190</v>
      </c>
      <c r="AV937" s="13" t="s">
        <v>190</v>
      </c>
      <c r="AW937" s="13" t="s">
        <v>27</v>
      </c>
      <c r="AX937" s="13" t="s">
        <v>72</v>
      </c>
      <c r="AY937" s="152" t="s">
        <v>182</v>
      </c>
    </row>
    <row r="938" spans="2:51" s="13" customFormat="1">
      <c r="B938" s="151"/>
      <c r="D938" s="141" t="s">
        <v>196</v>
      </c>
      <c r="E938" s="152" t="s">
        <v>1</v>
      </c>
      <c r="F938" s="153" t="s">
        <v>1039</v>
      </c>
      <c r="H938" s="154">
        <v>-2.0249999999999999</v>
      </c>
      <c r="L938" s="151"/>
      <c r="M938" s="155"/>
      <c r="T938" s="156"/>
      <c r="AT938" s="152" t="s">
        <v>196</v>
      </c>
      <c r="AU938" s="152" t="s">
        <v>190</v>
      </c>
      <c r="AV938" s="13" t="s">
        <v>190</v>
      </c>
      <c r="AW938" s="13" t="s">
        <v>27</v>
      </c>
      <c r="AX938" s="13" t="s">
        <v>72</v>
      </c>
      <c r="AY938" s="152" t="s">
        <v>182</v>
      </c>
    </row>
    <row r="939" spans="2:51" s="13" customFormat="1">
      <c r="B939" s="151"/>
      <c r="D939" s="141" t="s">
        <v>196</v>
      </c>
      <c r="E939" s="152" t="s">
        <v>1</v>
      </c>
      <c r="F939" s="153" t="s">
        <v>1040</v>
      </c>
      <c r="H939" s="154">
        <v>-5.7380000000000004</v>
      </c>
      <c r="L939" s="151"/>
      <c r="M939" s="155"/>
      <c r="T939" s="156"/>
      <c r="AT939" s="152" t="s">
        <v>196</v>
      </c>
      <c r="AU939" s="152" t="s">
        <v>190</v>
      </c>
      <c r="AV939" s="13" t="s">
        <v>190</v>
      </c>
      <c r="AW939" s="13" t="s">
        <v>27</v>
      </c>
      <c r="AX939" s="13" t="s">
        <v>72</v>
      </c>
      <c r="AY939" s="152" t="s">
        <v>182</v>
      </c>
    </row>
    <row r="940" spans="2:51" s="13" customFormat="1">
      <c r="B940" s="151"/>
      <c r="D940" s="141" t="s">
        <v>196</v>
      </c>
      <c r="E940" s="152" t="s">
        <v>1</v>
      </c>
      <c r="F940" s="153" t="s">
        <v>1041</v>
      </c>
      <c r="H940" s="154">
        <v>1.02</v>
      </c>
      <c r="L940" s="151"/>
      <c r="M940" s="155"/>
      <c r="T940" s="156"/>
      <c r="AT940" s="152" t="s">
        <v>196</v>
      </c>
      <c r="AU940" s="152" t="s">
        <v>190</v>
      </c>
      <c r="AV940" s="13" t="s">
        <v>190</v>
      </c>
      <c r="AW940" s="13" t="s">
        <v>27</v>
      </c>
      <c r="AX940" s="13" t="s">
        <v>72</v>
      </c>
      <c r="AY940" s="152" t="s">
        <v>182</v>
      </c>
    </row>
    <row r="941" spans="2:51" s="13" customFormat="1">
      <c r="B941" s="151"/>
      <c r="D941" s="141" t="s">
        <v>196</v>
      </c>
      <c r="E941" s="152" t="s">
        <v>1</v>
      </c>
      <c r="F941" s="153" t="s">
        <v>1042</v>
      </c>
      <c r="H941" s="154">
        <v>-0.75</v>
      </c>
      <c r="L941" s="151"/>
      <c r="M941" s="155"/>
      <c r="T941" s="156"/>
      <c r="AT941" s="152" t="s">
        <v>196</v>
      </c>
      <c r="AU941" s="152" t="s">
        <v>190</v>
      </c>
      <c r="AV941" s="13" t="s">
        <v>190</v>
      </c>
      <c r="AW941" s="13" t="s">
        <v>27</v>
      </c>
      <c r="AX941" s="13" t="s">
        <v>72</v>
      </c>
      <c r="AY941" s="152" t="s">
        <v>182</v>
      </c>
    </row>
    <row r="942" spans="2:51" s="13" customFormat="1">
      <c r="B942" s="151"/>
      <c r="D942" s="141" t="s">
        <v>196</v>
      </c>
      <c r="E942" s="152" t="s">
        <v>1</v>
      </c>
      <c r="F942" s="153" t="s">
        <v>1043</v>
      </c>
      <c r="H942" s="154">
        <v>0.52500000000000002</v>
      </c>
      <c r="L942" s="151"/>
      <c r="M942" s="155"/>
      <c r="T942" s="156"/>
      <c r="AT942" s="152" t="s">
        <v>196</v>
      </c>
      <c r="AU942" s="152" t="s">
        <v>190</v>
      </c>
      <c r="AV942" s="13" t="s">
        <v>190</v>
      </c>
      <c r="AW942" s="13" t="s">
        <v>27</v>
      </c>
      <c r="AX942" s="13" t="s">
        <v>72</v>
      </c>
      <c r="AY942" s="152" t="s">
        <v>182</v>
      </c>
    </row>
    <row r="943" spans="2:51" s="13" customFormat="1">
      <c r="B943" s="151"/>
      <c r="D943" s="141" t="s">
        <v>196</v>
      </c>
      <c r="E943" s="152" t="s">
        <v>1</v>
      </c>
      <c r="F943" s="153" t="s">
        <v>1044</v>
      </c>
      <c r="H943" s="154">
        <v>-4.375</v>
      </c>
      <c r="L943" s="151"/>
      <c r="M943" s="155"/>
      <c r="T943" s="156"/>
      <c r="AT943" s="152" t="s">
        <v>196</v>
      </c>
      <c r="AU943" s="152" t="s">
        <v>190</v>
      </c>
      <c r="AV943" s="13" t="s">
        <v>190</v>
      </c>
      <c r="AW943" s="13" t="s">
        <v>27</v>
      </c>
      <c r="AX943" s="13" t="s">
        <v>72</v>
      </c>
      <c r="AY943" s="152" t="s">
        <v>182</v>
      </c>
    </row>
    <row r="944" spans="2:51" s="13" customFormat="1">
      <c r="B944" s="151"/>
      <c r="D944" s="141" t="s">
        <v>196</v>
      </c>
      <c r="E944" s="152" t="s">
        <v>1</v>
      </c>
      <c r="F944" s="153" t="s">
        <v>1045</v>
      </c>
      <c r="H944" s="154">
        <v>0.7</v>
      </c>
      <c r="L944" s="151"/>
      <c r="M944" s="155"/>
      <c r="T944" s="156"/>
      <c r="AT944" s="152" t="s">
        <v>196</v>
      </c>
      <c r="AU944" s="152" t="s">
        <v>190</v>
      </c>
      <c r="AV944" s="13" t="s">
        <v>190</v>
      </c>
      <c r="AW944" s="13" t="s">
        <v>27</v>
      </c>
      <c r="AX944" s="13" t="s">
        <v>72</v>
      </c>
      <c r="AY944" s="152" t="s">
        <v>182</v>
      </c>
    </row>
    <row r="945" spans="2:51" s="13" customFormat="1">
      <c r="B945" s="151"/>
      <c r="D945" s="141" t="s">
        <v>196</v>
      </c>
      <c r="E945" s="152" t="s">
        <v>1</v>
      </c>
      <c r="F945" s="153" t="s">
        <v>1046</v>
      </c>
      <c r="H945" s="154">
        <v>-20.399999999999999</v>
      </c>
      <c r="L945" s="151"/>
      <c r="M945" s="155"/>
      <c r="T945" s="156"/>
      <c r="AT945" s="152" t="s">
        <v>196</v>
      </c>
      <c r="AU945" s="152" t="s">
        <v>190</v>
      </c>
      <c r="AV945" s="13" t="s">
        <v>190</v>
      </c>
      <c r="AW945" s="13" t="s">
        <v>27</v>
      </c>
      <c r="AX945" s="13" t="s">
        <v>72</v>
      </c>
      <c r="AY945" s="152" t="s">
        <v>182</v>
      </c>
    </row>
    <row r="946" spans="2:51" s="13" customFormat="1">
      <c r="B946" s="151"/>
      <c r="D946" s="141" t="s">
        <v>196</v>
      </c>
      <c r="E946" s="152" t="s">
        <v>1</v>
      </c>
      <c r="F946" s="153" t="s">
        <v>1041</v>
      </c>
      <c r="H946" s="154">
        <v>1.02</v>
      </c>
      <c r="L946" s="151"/>
      <c r="M946" s="155"/>
      <c r="T946" s="156"/>
      <c r="AT946" s="152" t="s">
        <v>196</v>
      </c>
      <c r="AU946" s="152" t="s">
        <v>190</v>
      </c>
      <c r="AV946" s="13" t="s">
        <v>190</v>
      </c>
      <c r="AW946" s="13" t="s">
        <v>27</v>
      </c>
      <c r="AX946" s="13" t="s">
        <v>72</v>
      </c>
      <c r="AY946" s="152" t="s">
        <v>182</v>
      </c>
    </row>
    <row r="947" spans="2:51" s="13" customFormat="1">
      <c r="B947" s="151"/>
      <c r="D947" s="141" t="s">
        <v>196</v>
      </c>
      <c r="E947" s="152" t="s">
        <v>1</v>
      </c>
      <c r="F947" s="153" t="s">
        <v>1047</v>
      </c>
      <c r="H947" s="154">
        <v>-4.05</v>
      </c>
      <c r="L947" s="151"/>
      <c r="M947" s="155"/>
      <c r="T947" s="156"/>
      <c r="AT947" s="152" t="s">
        <v>196</v>
      </c>
      <c r="AU947" s="152" t="s">
        <v>190</v>
      </c>
      <c r="AV947" s="13" t="s">
        <v>190</v>
      </c>
      <c r="AW947" s="13" t="s">
        <v>27</v>
      </c>
      <c r="AX947" s="13" t="s">
        <v>72</v>
      </c>
      <c r="AY947" s="152" t="s">
        <v>182</v>
      </c>
    </row>
    <row r="948" spans="2:51" s="13" customFormat="1">
      <c r="B948" s="151"/>
      <c r="D948" s="141" t="s">
        <v>196</v>
      </c>
      <c r="E948" s="152" t="s">
        <v>1</v>
      </c>
      <c r="F948" s="153" t="s">
        <v>1048</v>
      </c>
      <c r="H948" s="154">
        <v>-1.7689999999999999</v>
      </c>
      <c r="L948" s="151"/>
      <c r="M948" s="155"/>
      <c r="T948" s="156"/>
      <c r="AT948" s="152" t="s">
        <v>196</v>
      </c>
      <c r="AU948" s="152" t="s">
        <v>190</v>
      </c>
      <c r="AV948" s="13" t="s">
        <v>190</v>
      </c>
      <c r="AW948" s="13" t="s">
        <v>27</v>
      </c>
      <c r="AX948" s="13" t="s">
        <v>72</v>
      </c>
      <c r="AY948" s="152" t="s">
        <v>182</v>
      </c>
    </row>
    <row r="949" spans="2:51" s="13" customFormat="1" ht="22.5">
      <c r="B949" s="151"/>
      <c r="D949" s="141" t="s">
        <v>196</v>
      </c>
      <c r="E949" s="152" t="s">
        <v>1</v>
      </c>
      <c r="F949" s="153" t="s">
        <v>1049</v>
      </c>
      <c r="H949" s="154">
        <v>1</v>
      </c>
      <c r="L949" s="151"/>
      <c r="M949" s="155"/>
      <c r="T949" s="156"/>
      <c r="AT949" s="152" t="s">
        <v>196</v>
      </c>
      <c r="AU949" s="152" t="s">
        <v>190</v>
      </c>
      <c r="AV949" s="13" t="s">
        <v>190</v>
      </c>
      <c r="AW949" s="13" t="s">
        <v>27</v>
      </c>
      <c r="AX949" s="13" t="s">
        <v>72</v>
      </c>
      <c r="AY949" s="152" t="s">
        <v>182</v>
      </c>
    </row>
    <row r="950" spans="2:51" s="15" customFormat="1">
      <c r="B950" s="172"/>
      <c r="D950" s="141" t="s">
        <v>196</v>
      </c>
      <c r="E950" s="173" t="s">
        <v>1</v>
      </c>
      <c r="F950" s="174" t="s">
        <v>379</v>
      </c>
      <c r="H950" s="175">
        <v>361.24599999999998</v>
      </c>
      <c r="L950" s="172"/>
      <c r="M950" s="176"/>
      <c r="T950" s="177"/>
      <c r="AT950" s="173" t="s">
        <v>196</v>
      </c>
      <c r="AU950" s="173" t="s">
        <v>190</v>
      </c>
      <c r="AV950" s="15" t="s">
        <v>106</v>
      </c>
      <c r="AW950" s="15" t="s">
        <v>27</v>
      </c>
      <c r="AX950" s="15" t="s">
        <v>72</v>
      </c>
      <c r="AY950" s="173" t="s">
        <v>182</v>
      </c>
    </row>
    <row r="951" spans="2:51" s="12" customFormat="1">
      <c r="B951" s="146"/>
      <c r="D951" s="141" t="s">
        <v>196</v>
      </c>
      <c r="E951" s="147" t="s">
        <v>1</v>
      </c>
      <c r="F951" s="148" t="s">
        <v>1050</v>
      </c>
      <c r="H951" s="147" t="s">
        <v>1</v>
      </c>
      <c r="L951" s="146"/>
      <c r="M951" s="149"/>
      <c r="T951" s="150"/>
      <c r="AT951" s="147" t="s">
        <v>196</v>
      </c>
      <c r="AU951" s="147" t="s">
        <v>190</v>
      </c>
      <c r="AV951" s="12" t="s">
        <v>80</v>
      </c>
      <c r="AW951" s="12" t="s">
        <v>27</v>
      </c>
      <c r="AX951" s="12" t="s">
        <v>72</v>
      </c>
      <c r="AY951" s="147" t="s">
        <v>182</v>
      </c>
    </row>
    <row r="952" spans="2:51" s="13" customFormat="1" ht="22.5">
      <c r="B952" s="151"/>
      <c r="D952" s="141" t="s">
        <v>196</v>
      </c>
      <c r="E952" s="152" t="s">
        <v>1</v>
      </c>
      <c r="F952" s="153" t="s">
        <v>1051</v>
      </c>
      <c r="H952" s="154">
        <v>437.85</v>
      </c>
      <c r="L952" s="151"/>
      <c r="M952" s="155"/>
      <c r="T952" s="156"/>
      <c r="AT952" s="152" t="s">
        <v>196</v>
      </c>
      <c r="AU952" s="152" t="s">
        <v>190</v>
      </c>
      <c r="AV952" s="13" t="s">
        <v>190</v>
      </c>
      <c r="AW952" s="13" t="s">
        <v>27</v>
      </c>
      <c r="AX952" s="13" t="s">
        <v>72</v>
      </c>
      <c r="AY952" s="152" t="s">
        <v>182</v>
      </c>
    </row>
    <row r="953" spans="2:51" s="13" customFormat="1">
      <c r="B953" s="151"/>
      <c r="D953" s="141" t="s">
        <v>196</v>
      </c>
      <c r="E953" s="152" t="s">
        <v>1</v>
      </c>
      <c r="F953" s="153" t="s">
        <v>1052</v>
      </c>
      <c r="H953" s="154">
        <v>-2.3439999999999999</v>
      </c>
      <c r="L953" s="151"/>
      <c r="M953" s="155"/>
      <c r="T953" s="156"/>
      <c r="AT953" s="152" t="s">
        <v>196</v>
      </c>
      <c r="AU953" s="152" t="s">
        <v>190</v>
      </c>
      <c r="AV953" s="13" t="s">
        <v>190</v>
      </c>
      <c r="AW953" s="13" t="s">
        <v>27</v>
      </c>
      <c r="AX953" s="13" t="s">
        <v>72</v>
      </c>
      <c r="AY953" s="152" t="s">
        <v>182</v>
      </c>
    </row>
    <row r="954" spans="2:51" s="13" customFormat="1">
      <c r="B954" s="151"/>
      <c r="D954" s="141" t="s">
        <v>196</v>
      </c>
      <c r="E954" s="152" t="s">
        <v>1</v>
      </c>
      <c r="F954" s="153" t="s">
        <v>1053</v>
      </c>
      <c r="H954" s="154">
        <v>0.75</v>
      </c>
      <c r="L954" s="151"/>
      <c r="M954" s="155"/>
      <c r="T954" s="156"/>
      <c r="AT954" s="152" t="s">
        <v>196</v>
      </c>
      <c r="AU954" s="152" t="s">
        <v>190</v>
      </c>
      <c r="AV954" s="13" t="s">
        <v>190</v>
      </c>
      <c r="AW954" s="13" t="s">
        <v>27</v>
      </c>
      <c r="AX954" s="13" t="s">
        <v>72</v>
      </c>
      <c r="AY954" s="152" t="s">
        <v>182</v>
      </c>
    </row>
    <row r="955" spans="2:51" s="13" customFormat="1">
      <c r="B955" s="151"/>
      <c r="D955" s="141" t="s">
        <v>196</v>
      </c>
      <c r="E955" s="152" t="s">
        <v>1</v>
      </c>
      <c r="F955" s="153" t="s">
        <v>1054</v>
      </c>
      <c r="H955" s="154">
        <v>-1.3129999999999999</v>
      </c>
      <c r="L955" s="151"/>
      <c r="M955" s="155"/>
      <c r="T955" s="156"/>
      <c r="AT955" s="152" t="s">
        <v>196</v>
      </c>
      <c r="AU955" s="152" t="s">
        <v>190</v>
      </c>
      <c r="AV955" s="13" t="s">
        <v>190</v>
      </c>
      <c r="AW955" s="13" t="s">
        <v>27</v>
      </c>
      <c r="AX955" s="13" t="s">
        <v>72</v>
      </c>
      <c r="AY955" s="152" t="s">
        <v>182</v>
      </c>
    </row>
    <row r="956" spans="2:51" s="13" customFormat="1">
      <c r="B956" s="151"/>
      <c r="D956" s="141" t="s">
        <v>196</v>
      </c>
      <c r="E956" s="152" t="s">
        <v>1</v>
      </c>
      <c r="F956" s="153" t="s">
        <v>1055</v>
      </c>
      <c r="H956" s="154">
        <v>0.3</v>
      </c>
      <c r="L956" s="151"/>
      <c r="M956" s="155"/>
      <c r="T956" s="156"/>
      <c r="AT956" s="152" t="s">
        <v>196</v>
      </c>
      <c r="AU956" s="152" t="s">
        <v>190</v>
      </c>
      <c r="AV956" s="13" t="s">
        <v>190</v>
      </c>
      <c r="AW956" s="13" t="s">
        <v>27</v>
      </c>
      <c r="AX956" s="13" t="s">
        <v>72</v>
      </c>
      <c r="AY956" s="152" t="s">
        <v>182</v>
      </c>
    </row>
    <row r="957" spans="2:51" s="13" customFormat="1">
      <c r="B957" s="151"/>
      <c r="D957" s="141" t="s">
        <v>196</v>
      </c>
      <c r="E957" s="152" t="s">
        <v>1</v>
      </c>
      <c r="F957" s="153" t="s">
        <v>1056</v>
      </c>
      <c r="H957" s="154">
        <v>-2.8130000000000002</v>
      </c>
      <c r="L957" s="151"/>
      <c r="M957" s="155"/>
      <c r="T957" s="156"/>
      <c r="AT957" s="152" t="s">
        <v>196</v>
      </c>
      <c r="AU957" s="152" t="s">
        <v>190</v>
      </c>
      <c r="AV957" s="13" t="s">
        <v>190</v>
      </c>
      <c r="AW957" s="13" t="s">
        <v>27</v>
      </c>
      <c r="AX957" s="13" t="s">
        <v>72</v>
      </c>
      <c r="AY957" s="152" t="s">
        <v>182</v>
      </c>
    </row>
    <row r="958" spans="2:51" s="13" customFormat="1">
      <c r="B958" s="151"/>
      <c r="D958" s="141" t="s">
        <v>196</v>
      </c>
      <c r="E958" s="152" t="s">
        <v>1</v>
      </c>
      <c r="F958" s="153" t="s">
        <v>1055</v>
      </c>
      <c r="H958" s="154">
        <v>0.3</v>
      </c>
      <c r="L958" s="151"/>
      <c r="M958" s="155"/>
      <c r="T958" s="156"/>
      <c r="AT958" s="152" t="s">
        <v>196</v>
      </c>
      <c r="AU958" s="152" t="s">
        <v>190</v>
      </c>
      <c r="AV958" s="13" t="s">
        <v>190</v>
      </c>
      <c r="AW958" s="13" t="s">
        <v>27</v>
      </c>
      <c r="AX958" s="13" t="s">
        <v>72</v>
      </c>
      <c r="AY958" s="152" t="s">
        <v>182</v>
      </c>
    </row>
    <row r="959" spans="2:51" s="13" customFormat="1">
      <c r="B959" s="151"/>
      <c r="D959" s="141" t="s">
        <v>196</v>
      </c>
      <c r="E959" s="152" t="s">
        <v>1</v>
      </c>
      <c r="F959" s="153" t="s">
        <v>1057</v>
      </c>
      <c r="H959" s="154">
        <v>-1.875</v>
      </c>
      <c r="L959" s="151"/>
      <c r="M959" s="155"/>
      <c r="T959" s="156"/>
      <c r="AT959" s="152" t="s">
        <v>196</v>
      </c>
      <c r="AU959" s="152" t="s">
        <v>190</v>
      </c>
      <c r="AV959" s="13" t="s">
        <v>190</v>
      </c>
      <c r="AW959" s="13" t="s">
        <v>27</v>
      </c>
      <c r="AX959" s="13" t="s">
        <v>72</v>
      </c>
      <c r="AY959" s="152" t="s">
        <v>182</v>
      </c>
    </row>
    <row r="960" spans="2:51" s="13" customFormat="1">
      <c r="B960" s="151"/>
      <c r="D960" s="141" t="s">
        <v>196</v>
      </c>
      <c r="E960" s="152" t="s">
        <v>1</v>
      </c>
      <c r="F960" s="153" t="s">
        <v>1058</v>
      </c>
      <c r="H960" s="154">
        <v>-4.6879999999999997</v>
      </c>
      <c r="L960" s="151"/>
      <c r="M960" s="155"/>
      <c r="T960" s="156"/>
      <c r="AT960" s="152" t="s">
        <v>196</v>
      </c>
      <c r="AU960" s="152" t="s">
        <v>190</v>
      </c>
      <c r="AV960" s="13" t="s">
        <v>190</v>
      </c>
      <c r="AW960" s="13" t="s">
        <v>27</v>
      </c>
      <c r="AX960" s="13" t="s">
        <v>72</v>
      </c>
      <c r="AY960" s="152" t="s">
        <v>182</v>
      </c>
    </row>
    <row r="961" spans="2:65" s="13" customFormat="1">
      <c r="B961" s="151"/>
      <c r="D961" s="141" t="s">
        <v>196</v>
      </c>
      <c r="E961" s="152" t="s">
        <v>1</v>
      </c>
      <c r="F961" s="153" t="s">
        <v>1053</v>
      </c>
      <c r="H961" s="154">
        <v>0.75</v>
      </c>
      <c r="L961" s="151"/>
      <c r="M961" s="155"/>
      <c r="T961" s="156"/>
      <c r="AT961" s="152" t="s">
        <v>196</v>
      </c>
      <c r="AU961" s="152" t="s">
        <v>190</v>
      </c>
      <c r="AV961" s="13" t="s">
        <v>190</v>
      </c>
      <c r="AW961" s="13" t="s">
        <v>27</v>
      </c>
      <c r="AX961" s="13" t="s">
        <v>72</v>
      </c>
      <c r="AY961" s="152" t="s">
        <v>182</v>
      </c>
    </row>
    <row r="962" spans="2:65" s="13" customFormat="1">
      <c r="B962" s="151"/>
      <c r="D962" s="141" t="s">
        <v>196</v>
      </c>
      <c r="E962" s="152" t="s">
        <v>1</v>
      </c>
      <c r="F962" s="153" t="s">
        <v>1059</v>
      </c>
      <c r="H962" s="154">
        <v>-11.25</v>
      </c>
      <c r="L962" s="151"/>
      <c r="M962" s="155"/>
      <c r="T962" s="156"/>
      <c r="AT962" s="152" t="s">
        <v>196</v>
      </c>
      <c r="AU962" s="152" t="s">
        <v>190</v>
      </c>
      <c r="AV962" s="13" t="s">
        <v>190</v>
      </c>
      <c r="AW962" s="13" t="s">
        <v>27</v>
      </c>
      <c r="AX962" s="13" t="s">
        <v>72</v>
      </c>
      <c r="AY962" s="152" t="s">
        <v>182</v>
      </c>
    </row>
    <row r="963" spans="2:65" s="13" customFormat="1">
      <c r="B963" s="151"/>
      <c r="D963" s="141" t="s">
        <v>196</v>
      </c>
      <c r="E963" s="152" t="s">
        <v>1</v>
      </c>
      <c r="F963" s="153" t="s">
        <v>1060</v>
      </c>
      <c r="H963" s="154">
        <v>1.875</v>
      </c>
      <c r="L963" s="151"/>
      <c r="M963" s="155"/>
      <c r="T963" s="156"/>
      <c r="AT963" s="152" t="s">
        <v>196</v>
      </c>
      <c r="AU963" s="152" t="s">
        <v>190</v>
      </c>
      <c r="AV963" s="13" t="s">
        <v>190</v>
      </c>
      <c r="AW963" s="13" t="s">
        <v>27</v>
      </c>
      <c r="AX963" s="13" t="s">
        <v>72</v>
      </c>
      <c r="AY963" s="152" t="s">
        <v>182</v>
      </c>
    </row>
    <row r="964" spans="2:65" s="13" customFormat="1">
      <c r="B964" s="151"/>
      <c r="D964" s="141" t="s">
        <v>196</v>
      </c>
      <c r="E964" s="152" t="s">
        <v>1</v>
      </c>
      <c r="F964" s="153" t="s">
        <v>1061</v>
      </c>
      <c r="H964" s="154">
        <v>-5.0439999999999996</v>
      </c>
      <c r="L964" s="151"/>
      <c r="M964" s="155"/>
      <c r="T964" s="156"/>
      <c r="AT964" s="152" t="s">
        <v>196</v>
      </c>
      <c r="AU964" s="152" t="s">
        <v>190</v>
      </c>
      <c r="AV964" s="13" t="s">
        <v>190</v>
      </c>
      <c r="AW964" s="13" t="s">
        <v>27</v>
      </c>
      <c r="AX964" s="13" t="s">
        <v>72</v>
      </c>
      <c r="AY964" s="152" t="s">
        <v>182</v>
      </c>
    </row>
    <row r="965" spans="2:65" s="13" customFormat="1">
      <c r="B965" s="151"/>
      <c r="D965" s="141" t="s">
        <v>196</v>
      </c>
      <c r="E965" s="152" t="s">
        <v>1</v>
      </c>
      <c r="F965" s="153" t="s">
        <v>1062</v>
      </c>
      <c r="H965" s="154">
        <v>0.46899999999999997</v>
      </c>
      <c r="L965" s="151"/>
      <c r="M965" s="155"/>
      <c r="T965" s="156"/>
      <c r="AT965" s="152" t="s">
        <v>196</v>
      </c>
      <c r="AU965" s="152" t="s">
        <v>190</v>
      </c>
      <c r="AV965" s="13" t="s">
        <v>190</v>
      </c>
      <c r="AW965" s="13" t="s">
        <v>27</v>
      </c>
      <c r="AX965" s="13" t="s">
        <v>72</v>
      </c>
      <c r="AY965" s="152" t="s">
        <v>182</v>
      </c>
    </row>
    <row r="966" spans="2:65" s="13" customFormat="1">
      <c r="B966" s="151"/>
      <c r="D966" s="141" t="s">
        <v>196</v>
      </c>
      <c r="E966" s="152" t="s">
        <v>1</v>
      </c>
      <c r="F966" s="153" t="s">
        <v>1063</v>
      </c>
      <c r="H966" s="154">
        <v>-2.3439999999999999</v>
      </c>
      <c r="L966" s="151"/>
      <c r="M966" s="155"/>
      <c r="T966" s="156"/>
      <c r="AT966" s="152" t="s">
        <v>196</v>
      </c>
      <c r="AU966" s="152" t="s">
        <v>190</v>
      </c>
      <c r="AV966" s="13" t="s">
        <v>190</v>
      </c>
      <c r="AW966" s="13" t="s">
        <v>27</v>
      </c>
      <c r="AX966" s="13" t="s">
        <v>72</v>
      </c>
      <c r="AY966" s="152" t="s">
        <v>182</v>
      </c>
    </row>
    <row r="967" spans="2:65" s="13" customFormat="1">
      <c r="B967" s="151"/>
      <c r="D967" s="141" t="s">
        <v>196</v>
      </c>
      <c r="E967" s="152" t="s">
        <v>1</v>
      </c>
      <c r="F967" s="153" t="s">
        <v>1062</v>
      </c>
      <c r="H967" s="154">
        <v>0.46899999999999997</v>
      </c>
      <c r="L967" s="151"/>
      <c r="M967" s="155"/>
      <c r="T967" s="156"/>
      <c r="AT967" s="152" t="s">
        <v>196</v>
      </c>
      <c r="AU967" s="152" t="s">
        <v>190</v>
      </c>
      <c r="AV967" s="13" t="s">
        <v>190</v>
      </c>
      <c r="AW967" s="13" t="s">
        <v>27</v>
      </c>
      <c r="AX967" s="13" t="s">
        <v>72</v>
      </c>
      <c r="AY967" s="152" t="s">
        <v>182</v>
      </c>
    </row>
    <row r="968" spans="2:65" s="13" customFormat="1">
      <c r="B968" s="151"/>
      <c r="D968" s="141" t="s">
        <v>196</v>
      </c>
      <c r="E968" s="152" t="s">
        <v>1</v>
      </c>
      <c r="F968" s="153" t="s">
        <v>1064</v>
      </c>
      <c r="H968" s="154">
        <v>-5.8049999999999997</v>
      </c>
      <c r="L968" s="151"/>
      <c r="M968" s="155"/>
      <c r="T968" s="156"/>
      <c r="AT968" s="152" t="s">
        <v>196</v>
      </c>
      <c r="AU968" s="152" t="s">
        <v>190</v>
      </c>
      <c r="AV968" s="13" t="s">
        <v>190</v>
      </c>
      <c r="AW968" s="13" t="s">
        <v>27</v>
      </c>
      <c r="AX968" s="13" t="s">
        <v>72</v>
      </c>
      <c r="AY968" s="152" t="s">
        <v>182</v>
      </c>
    </row>
    <row r="969" spans="2:65" s="13" customFormat="1">
      <c r="B969" s="151"/>
      <c r="D969" s="141" t="s">
        <v>196</v>
      </c>
      <c r="E969" s="152" t="s">
        <v>1</v>
      </c>
      <c r="F969" s="153" t="s">
        <v>1065</v>
      </c>
      <c r="H969" s="154">
        <v>-6.3</v>
      </c>
      <c r="L969" s="151"/>
      <c r="M969" s="155"/>
      <c r="T969" s="156"/>
      <c r="AT969" s="152" t="s">
        <v>196</v>
      </c>
      <c r="AU969" s="152" t="s">
        <v>190</v>
      </c>
      <c r="AV969" s="13" t="s">
        <v>190</v>
      </c>
      <c r="AW969" s="13" t="s">
        <v>27</v>
      </c>
      <c r="AX969" s="13" t="s">
        <v>72</v>
      </c>
      <c r="AY969" s="152" t="s">
        <v>182</v>
      </c>
    </row>
    <row r="970" spans="2:65" s="13" customFormat="1">
      <c r="B970" s="151"/>
      <c r="D970" s="141" t="s">
        <v>196</v>
      </c>
      <c r="E970" s="152" t="s">
        <v>1</v>
      </c>
      <c r="F970" s="153" t="s">
        <v>1066</v>
      </c>
      <c r="H970" s="154">
        <v>-2.1</v>
      </c>
      <c r="L970" s="151"/>
      <c r="M970" s="155"/>
      <c r="T970" s="156"/>
      <c r="AT970" s="152" t="s">
        <v>196</v>
      </c>
      <c r="AU970" s="152" t="s">
        <v>190</v>
      </c>
      <c r="AV970" s="13" t="s">
        <v>190</v>
      </c>
      <c r="AW970" s="13" t="s">
        <v>27</v>
      </c>
      <c r="AX970" s="13" t="s">
        <v>72</v>
      </c>
      <c r="AY970" s="152" t="s">
        <v>182</v>
      </c>
    </row>
    <row r="971" spans="2:65" s="13" customFormat="1">
      <c r="B971" s="151"/>
      <c r="D971" s="141" t="s">
        <v>196</v>
      </c>
      <c r="E971" s="152" t="s">
        <v>1</v>
      </c>
      <c r="F971" s="153" t="s">
        <v>1067</v>
      </c>
      <c r="H971" s="154">
        <v>-1.72</v>
      </c>
      <c r="L971" s="151"/>
      <c r="M971" s="155"/>
      <c r="T971" s="156"/>
      <c r="AT971" s="152" t="s">
        <v>196</v>
      </c>
      <c r="AU971" s="152" t="s">
        <v>190</v>
      </c>
      <c r="AV971" s="13" t="s">
        <v>190</v>
      </c>
      <c r="AW971" s="13" t="s">
        <v>27</v>
      </c>
      <c r="AX971" s="13" t="s">
        <v>72</v>
      </c>
      <c r="AY971" s="152" t="s">
        <v>182</v>
      </c>
    </row>
    <row r="972" spans="2:65" s="13" customFormat="1">
      <c r="B972" s="151"/>
      <c r="D972" s="141" t="s">
        <v>196</v>
      </c>
      <c r="E972" s="152" t="s">
        <v>1</v>
      </c>
      <c r="F972" s="153" t="s">
        <v>1068</v>
      </c>
      <c r="H972" s="154">
        <v>0.3</v>
      </c>
      <c r="L972" s="151"/>
      <c r="M972" s="155"/>
      <c r="T972" s="156"/>
      <c r="AT972" s="152" t="s">
        <v>196</v>
      </c>
      <c r="AU972" s="152" t="s">
        <v>190</v>
      </c>
      <c r="AV972" s="13" t="s">
        <v>190</v>
      </c>
      <c r="AW972" s="13" t="s">
        <v>27</v>
      </c>
      <c r="AX972" s="13" t="s">
        <v>72</v>
      </c>
      <c r="AY972" s="152" t="s">
        <v>182</v>
      </c>
    </row>
    <row r="973" spans="2:65" s="15" customFormat="1">
      <c r="B973" s="172"/>
      <c r="D973" s="141" t="s">
        <v>196</v>
      </c>
      <c r="E973" s="173" t="s">
        <v>1</v>
      </c>
      <c r="F973" s="174" t="s">
        <v>379</v>
      </c>
      <c r="H973" s="175">
        <v>395.46700000000004</v>
      </c>
      <c r="L973" s="172"/>
      <c r="M973" s="176"/>
      <c r="T973" s="177"/>
      <c r="AT973" s="173" t="s">
        <v>196</v>
      </c>
      <c r="AU973" s="173" t="s">
        <v>190</v>
      </c>
      <c r="AV973" s="15" t="s">
        <v>106</v>
      </c>
      <c r="AW973" s="15" t="s">
        <v>27</v>
      </c>
      <c r="AX973" s="15" t="s">
        <v>72</v>
      </c>
      <c r="AY973" s="173" t="s">
        <v>182</v>
      </c>
    </row>
    <row r="974" spans="2:65" s="14" customFormat="1">
      <c r="B974" s="157"/>
      <c r="D974" s="141" t="s">
        <v>196</v>
      </c>
      <c r="E974" s="158" t="s">
        <v>1</v>
      </c>
      <c r="F974" s="159" t="s">
        <v>201</v>
      </c>
      <c r="H974" s="160">
        <v>933.43</v>
      </c>
      <c r="L974" s="157"/>
      <c r="M974" s="161"/>
      <c r="T974" s="162"/>
      <c r="AT974" s="158" t="s">
        <v>196</v>
      </c>
      <c r="AU974" s="158" t="s">
        <v>190</v>
      </c>
      <c r="AV974" s="14" t="s">
        <v>189</v>
      </c>
      <c r="AW974" s="14" t="s">
        <v>27</v>
      </c>
      <c r="AX974" s="14" t="s">
        <v>80</v>
      </c>
      <c r="AY974" s="158" t="s">
        <v>182</v>
      </c>
    </row>
    <row r="975" spans="2:65" s="1" customFormat="1" ht="16.5" customHeight="1">
      <c r="B975" s="29"/>
      <c r="C975" s="129" t="s">
        <v>1069</v>
      </c>
      <c r="D975" s="129" t="s">
        <v>184</v>
      </c>
      <c r="E975" s="130" t="s">
        <v>1070</v>
      </c>
      <c r="F975" s="131" t="s">
        <v>1071</v>
      </c>
      <c r="G975" s="132" t="s">
        <v>187</v>
      </c>
      <c r="H975" s="133">
        <v>933.43</v>
      </c>
      <c r="I975" s="134">
        <v>193</v>
      </c>
      <c r="J975" s="134">
        <f>ROUND(I975*H975,2)</f>
        <v>180151.99</v>
      </c>
      <c r="K975" s="131" t="s">
        <v>188</v>
      </c>
      <c r="L975" s="29"/>
      <c r="M975" s="135" t="s">
        <v>1</v>
      </c>
      <c r="N975" s="136" t="s">
        <v>38</v>
      </c>
      <c r="O975" s="137">
        <v>0.27200000000000002</v>
      </c>
      <c r="P975" s="137">
        <f>O975*H975</f>
        <v>253.89296000000002</v>
      </c>
      <c r="Q975" s="137">
        <v>4.0000000000000001E-3</v>
      </c>
      <c r="R975" s="137">
        <f>Q975*H975</f>
        <v>3.7337199999999999</v>
      </c>
      <c r="S975" s="137">
        <v>0</v>
      </c>
      <c r="T975" s="138">
        <f>S975*H975</f>
        <v>0</v>
      </c>
      <c r="AR975" s="139" t="s">
        <v>189</v>
      </c>
      <c r="AT975" s="139" t="s">
        <v>184</v>
      </c>
      <c r="AU975" s="139" t="s">
        <v>190</v>
      </c>
      <c r="AY975" s="17" t="s">
        <v>182</v>
      </c>
      <c r="BE975" s="140">
        <f>IF(N975="základní",J975,0)</f>
        <v>0</v>
      </c>
      <c r="BF975" s="140">
        <f>IF(N975="snížená",J975,0)</f>
        <v>180151.99</v>
      </c>
      <c r="BG975" s="140">
        <f>IF(N975="zákl. přenesená",J975,0)</f>
        <v>0</v>
      </c>
      <c r="BH975" s="140">
        <f>IF(N975="sníž. přenesená",J975,0)</f>
        <v>0</v>
      </c>
      <c r="BI975" s="140">
        <f>IF(N975="nulová",J975,0)</f>
        <v>0</v>
      </c>
      <c r="BJ975" s="17" t="s">
        <v>190</v>
      </c>
      <c r="BK975" s="140">
        <f>ROUND(I975*H975,2)</f>
        <v>180151.99</v>
      </c>
      <c r="BL975" s="17" t="s">
        <v>189</v>
      </c>
      <c r="BM975" s="139" t="s">
        <v>1072</v>
      </c>
    </row>
    <row r="976" spans="2:65" s="1" customFormat="1" ht="19.5">
      <c r="B976" s="29"/>
      <c r="D976" s="141" t="s">
        <v>192</v>
      </c>
      <c r="F976" s="142" t="s">
        <v>1073</v>
      </c>
      <c r="L976" s="29"/>
      <c r="M976" s="143"/>
      <c r="T976" s="53"/>
      <c r="AT976" s="17" t="s">
        <v>192</v>
      </c>
      <c r="AU976" s="17" t="s">
        <v>190</v>
      </c>
    </row>
    <row r="977" spans="2:51" s="1" customFormat="1">
      <c r="B977" s="29"/>
      <c r="D977" s="144" t="s">
        <v>194</v>
      </c>
      <c r="F977" s="145" t="s">
        <v>1074</v>
      </c>
      <c r="L977" s="29"/>
      <c r="M977" s="143"/>
      <c r="T977" s="53"/>
      <c r="AT977" s="17" t="s">
        <v>194</v>
      </c>
      <c r="AU977" s="17" t="s">
        <v>190</v>
      </c>
    </row>
    <row r="978" spans="2:51" s="12" customFormat="1">
      <c r="B978" s="146"/>
      <c r="D978" s="141" t="s">
        <v>196</v>
      </c>
      <c r="E978" s="147" t="s">
        <v>1</v>
      </c>
      <c r="F978" s="148" t="s">
        <v>1010</v>
      </c>
      <c r="H978" s="147" t="s">
        <v>1</v>
      </c>
      <c r="L978" s="146"/>
      <c r="M978" s="149"/>
      <c r="T978" s="150"/>
      <c r="AT978" s="147" t="s">
        <v>196</v>
      </c>
      <c r="AU978" s="147" t="s">
        <v>190</v>
      </c>
      <c r="AV978" s="12" t="s">
        <v>80</v>
      </c>
      <c r="AW978" s="12" t="s">
        <v>27</v>
      </c>
      <c r="AX978" s="12" t="s">
        <v>72</v>
      </c>
      <c r="AY978" s="147" t="s">
        <v>182</v>
      </c>
    </row>
    <row r="979" spans="2:51" s="12" customFormat="1">
      <c r="B979" s="146"/>
      <c r="D979" s="141" t="s">
        <v>196</v>
      </c>
      <c r="E979" s="147" t="s">
        <v>1</v>
      </c>
      <c r="F979" s="148" t="s">
        <v>372</v>
      </c>
      <c r="H979" s="147" t="s">
        <v>1</v>
      </c>
      <c r="L979" s="146"/>
      <c r="M979" s="149"/>
      <c r="T979" s="150"/>
      <c r="AT979" s="147" t="s">
        <v>196</v>
      </c>
      <c r="AU979" s="147" t="s">
        <v>190</v>
      </c>
      <c r="AV979" s="12" t="s">
        <v>80</v>
      </c>
      <c r="AW979" s="12" t="s">
        <v>27</v>
      </c>
      <c r="AX979" s="12" t="s">
        <v>72</v>
      </c>
      <c r="AY979" s="147" t="s">
        <v>182</v>
      </c>
    </row>
    <row r="980" spans="2:51" s="13" customFormat="1">
      <c r="B980" s="151"/>
      <c r="D980" s="141" t="s">
        <v>196</v>
      </c>
      <c r="E980" s="152" t="s">
        <v>1</v>
      </c>
      <c r="F980" s="153" t="s">
        <v>1011</v>
      </c>
      <c r="H980" s="154">
        <v>47.85</v>
      </c>
      <c r="L980" s="151"/>
      <c r="M980" s="155"/>
      <c r="T980" s="156"/>
      <c r="AT980" s="152" t="s">
        <v>196</v>
      </c>
      <c r="AU980" s="152" t="s">
        <v>190</v>
      </c>
      <c r="AV980" s="13" t="s">
        <v>190</v>
      </c>
      <c r="AW980" s="13" t="s">
        <v>27</v>
      </c>
      <c r="AX980" s="13" t="s">
        <v>72</v>
      </c>
      <c r="AY980" s="152" t="s">
        <v>182</v>
      </c>
    </row>
    <row r="981" spans="2:51" s="13" customFormat="1">
      <c r="B981" s="151"/>
      <c r="D981" s="141" t="s">
        <v>196</v>
      </c>
      <c r="E981" s="152" t="s">
        <v>1</v>
      </c>
      <c r="F981" s="153" t="s">
        <v>1012</v>
      </c>
      <c r="H981" s="154">
        <v>35.75</v>
      </c>
      <c r="L981" s="151"/>
      <c r="M981" s="155"/>
      <c r="T981" s="156"/>
      <c r="AT981" s="152" t="s">
        <v>196</v>
      </c>
      <c r="AU981" s="152" t="s">
        <v>190</v>
      </c>
      <c r="AV981" s="13" t="s">
        <v>190</v>
      </c>
      <c r="AW981" s="13" t="s">
        <v>27</v>
      </c>
      <c r="AX981" s="13" t="s">
        <v>72</v>
      </c>
      <c r="AY981" s="152" t="s">
        <v>182</v>
      </c>
    </row>
    <row r="982" spans="2:51" s="13" customFormat="1">
      <c r="B982" s="151"/>
      <c r="D982" s="141" t="s">
        <v>196</v>
      </c>
      <c r="E982" s="152" t="s">
        <v>1</v>
      </c>
      <c r="F982" s="153" t="s">
        <v>1013</v>
      </c>
      <c r="H982" s="154">
        <v>8.8000000000000007</v>
      </c>
      <c r="L982" s="151"/>
      <c r="M982" s="155"/>
      <c r="T982" s="156"/>
      <c r="AT982" s="152" t="s">
        <v>196</v>
      </c>
      <c r="AU982" s="152" t="s">
        <v>190</v>
      </c>
      <c r="AV982" s="13" t="s">
        <v>190</v>
      </c>
      <c r="AW982" s="13" t="s">
        <v>27</v>
      </c>
      <c r="AX982" s="13" t="s">
        <v>72</v>
      </c>
      <c r="AY982" s="152" t="s">
        <v>182</v>
      </c>
    </row>
    <row r="983" spans="2:51" s="13" customFormat="1">
      <c r="B983" s="151"/>
      <c r="D983" s="141" t="s">
        <v>196</v>
      </c>
      <c r="E983" s="152" t="s">
        <v>1</v>
      </c>
      <c r="F983" s="153" t="s">
        <v>1014</v>
      </c>
      <c r="H983" s="154">
        <v>6.05</v>
      </c>
      <c r="L983" s="151"/>
      <c r="M983" s="155"/>
      <c r="T983" s="156"/>
      <c r="AT983" s="152" t="s">
        <v>196</v>
      </c>
      <c r="AU983" s="152" t="s">
        <v>190</v>
      </c>
      <c r="AV983" s="13" t="s">
        <v>190</v>
      </c>
      <c r="AW983" s="13" t="s">
        <v>27</v>
      </c>
      <c r="AX983" s="13" t="s">
        <v>72</v>
      </c>
      <c r="AY983" s="152" t="s">
        <v>182</v>
      </c>
    </row>
    <row r="984" spans="2:51" s="13" customFormat="1">
      <c r="B984" s="151"/>
      <c r="D984" s="141" t="s">
        <v>196</v>
      </c>
      <c r="E984" s="152" t="s">
        <v>1</v>
      </c>
      <c r="F984" s="153" t="s">
        <v>1015</v>
      </c>
      <c r="H984" s="154">
        <v>-0.5</v>
      </c>
      <c r="L984" s="151"/>
      <c r="M984" s="155"/>
      <c r="T984" s="156"/>
      <c r="AT984" s="152" t="s">
        <v>196</v>
      </c>
      <c r="AU984" s="152" t="s">
        <v>190</v>
      </c>
      <c r="AV984" s="13" t="s">
        <v>190</v>
      </c>
      <c r="AW984" s="13" t="s">
        <v>27</v>
      </c>
      <c r="AX984" s="13" t="s">
        <v>72</v>
      </c>
      <c r="AY984" s="152" t="s">
        <v>182</v>
      </c>
    </row>
    <row r="985" spans="2:51" s="13" customFormat="1">
      <c r="B985" s="151"/>
      <c r="D985" s="141" t="s">
        <v>196</v>
      </c>
      <c r="E985" s="152" t="s">
        <v>1</v>
      </c>
      <c r="F985" s="153" t="s">
        <v>1016</v>
      </c>
      <c r="H985" s="154">
        <v>0.25</v>
      </c>
      <c r="L985" s="151"/>
      <c r="M985" s="155"/>
      <c r="T985" s="156"/>
      <c r="AT985" s="152" t="s">
        <v>196</v>
      </c>
      <c r="AU985" s="152" t="s">
        <v>190</v>
      </c>
      <c r="AV985" s="13" t="s">
        <v>190</v>
      </c>
      <c r="AW985" s="13" t="s">
        <v>27</v>
      </c>
      <c r="AX985" s="13" t="s">
        <v>72</v>
      </c>
      <c r="AY985" s="152" t="s">
        <v>182</v>
      </c>
    </row>
    <row r="986" spans="2:51" s="13" customFormat="1" ht="22.5">
      <c r="B986" s="151"/>
      <c r="D986" s="141" t="s">
        <v>196</v>
      </c>
      <c r="E986" s="152" t="s">
        <v>1</v>
      </c>
      <c r="F986" s="153" t="s">
        <v>1017</v>
      </c>
      <c r="H986" s="154">
        <v>-1.94</v>
      </c>
      <c r="L986" s="151"/>
      <c r="M986" s="155"/>
      <c r="T986" s="156"/>
      <c r="AT986" s="152" t="s">
        <v>196</v>
      </c>
      <c r="AU986" s="152" t="s">
        <v>190</v>
      </c>
      <c r="AV986" s="13" t="s">
        <v>190</v>
      </c>
      <c r="AW986" s="13" t="s">
        <v>27</v>
      </c>
      <c r="AX986" s="13" t="s">
        <v>72</v>
      </c>
      <c r="AY986" s="152" t="s">
        <v>182</v>
      </c>
    </row>
    <row r="987" spans="2:51" s="13" customFormat="1">
      <c r="B987" s="151"/>
      <c r="D987" s="141" t="s">
        <v>196</v>
      </c>
      <c r="E987" s="152" t="s">
        <v>1</v>
      </c>
      <c r="F987" s="153" t="s">
        <v>1018</v>
      </c>
      <c r="H987" s="154">
        <v>-0.16500000000000001</v>
      </c>
      <c r="L987" s="151"/>
      <c r="M987" s="155"/>
      <c r="T987" s="156"/>
      <c r="AT987" s="152" t="s">
        <v>196</v>
      </c>
      <c r="AU987" s="152" t="s">
        <v>190</v>
      </c>
      <c r="AV987" s="13" t="s">
        <v>190</v>
      </c>
      <c r="AW987" s="13" t="s">
        <v>27</v>
      </c>
      <c r="AX987" s="13" t="s">
        <v>72</v>
      </c>
      <c r="AY987" s="152" t="s">
        <v>182</v>
      </c>
    </row>
    <row r="988" spans="2:51" s="13" customFormat="1" ht="22.5">
      <c r="B988" s="151"/>
      <c r="D988" s="141" t="s">
        <v>196</v>
      </c>
      <c r="E988" s="152" t="s">
        <v>1</v>
      </c>
      <c r="F988" s="153" t="s">
        <v>1019</v>
      </c>
      <c r="H988" s="154">
        <v>5.6</v>
      </c>
      <c r="L988" s="151"/>
      <c r="M988" s="155"/>
      <c r="T988" s="156"/>
      <c r="AT988" s="152" t="s">
        <v>196</v>
      </c>
      <c r="AU988" s="152" t="s">
        <v>190</v>
      </c>
      <c r="AV988" s="13" t="s">
        <v>190</v>
      </c>
      <c r="AW988" s="13" t="s">
        <v>27</v>
      </c>
      <c r="AX988" s="13" t="s">
        <v>72</v>
      </c>
      <c r="AY988" s="152" t="s">
        <v>182</v>
      </c>
    </row>
    <row r="989" spans="2:51" s="15" customFormat="1">
      <c r="B989" s="172"/>
      <c r="D989" s="141" t="s">
        <v>196</v>
      </c>
      <c r="E989" s="173" t="s">
        <v>1</v>
      </c>
      <c r="F989" s="174" t="s">
        <v>379</v>
      </c>
      <c r="H989" s="175">
        <v>101.69499999999998</v>
      </c>
      <c r="L989" s="172"/>
      <c r="M989" s="176"/>
      <c r="T989" s="177"/>
      <c r="AT989" s="173" t="s">
        <v>196</v>
      </c>
      <c r="AU989" s="173" t="s">
        <v>190</v>
      </c>
      <c r="AV989" s="15" t="s">
        <v>106</v>
      </c>
      <c r="AW989" s="15" t="s">
        <v>27</v>
      </c>
      <c r="AX989" s="15" t="s">
        <v>72</v>
      </c>
      <c r="AY989" s="173" t="s">
        <v>182</v>
      </c>
    </row>
    <row r="990" spans="2:51" s="12" customFormat="1">
      <c r="B990" s="146"/>
      <c r="D990" s="141" t="s">
        <v>196</v>
      </c>
      <c r="E990" s="147" t="s">
        <v>1</v>
      </c>
      <c r="F990" s="148" t="s">
        <v>385</v>
      </c>
      <c r="H990" s="147" t="s">
        <v>1</v>
      </c>
      <c r="L990" s="146"/>
      <c r="M990" s="149"/>
      <c r="T990" s="150"/>
      <c r="AT990" s="147" t="s">
        <v>196</v>
      </c>
      <c r="AU990" s="147" t="s">
        <v>190</v>
      </c>
      <c r="AV990" s="12" t="s">
        <v>80</v>
      </c>
      <c r="AW990" s="12" t="s">
        <v>27</v>
      </c>
      <c r="AX990" s="12" t="s">
        <v>72</v>
      </c>
      <c r="AY990" s="147" t="s">
        <v>182</v>
      </c>
    </row>
    <row r="991" spans="2:51" s="13" customFormat="1">
      <c r="B991" s="151"/>
      <c r="D991" s="141" t="s">
        <v>196</v>
      </c>
      <c r="E991" s="152" t="s">
        <v>1</v>
      </c>
      <c r="F991" s="153" t="s">
        <v>1020</v>
      </c>
      <c r="H991" s="154">
        <v>91.2</v>
      </c>
      <c r="L991" s="151"/>
      <c r="M991" s="155"/>
      <c r="T991" s="156"/>
      <c r="AT991" s="152" t="s">
        <v>196</v>
      </c>
      <c r="AU991" s="152" t="s">
        <v>190</v>
      </c>
      <c r="AV991" s="13" t="s">
        <v>190</v>
      </c>
      <c r="AW991" s="13" t="s">
        <v>27</v>
      </c>
      <c r="AX991" s="13" t="s">
        <v>72</v>
      </c>
      <c r="AY991" s="152" t="s">
        <v>182</v>
      </c>
    </row>
    <row r="992" spans="2:51" s="13" customFormat="1">
      <c r="B992" s="151"/>
      <c r="D992" s="141" t="s">
        <v>196</v>
      </c>
      <c r="E992" s="152" t="s">
        <v>1</v>
      </c>
      <c r="F992" s="153" t="s">
        <v>1021</v>
      </c>
      <c r="H992" s="154">
        <v>-2.625</v>
      </c>
      <c r="L992" s="151"/>
      <c r="M992" s="155"/>
      <c r="T992" s="156"/>
      <c r="AT992" s="152" t="s">
        <v>196</v>
      </c>
      <c r="AU992" s="152" t="s">
        <v>190</v>
      </c>
      <c r="AV992" s="13" t="s">
        <v>190</v>
      </c>
      <c r="AW992" s="13" t="s">
        <v>27</v>
      </c>
      <c r="AX992" s="13" t="s">
        <v>72</v>
      </c>
      <c r="AY992" s="152" t="s">
        <v>182</v>
      </c>
    </row>
    <row r="993" spans="2:51" s="13" customFormat="1">
      <c r="B993" s="151"/>
      <c r="D993" s="141" t="s">
        <v>196</v>
      </c>
      <c r="E993" s="152" t="s">
        <v>1</v>
      </c>
      <c r="F993" s="153" t="s">
        <v>1022</v>
      </c>
      <c r="H993" s="154">
        <v>0.42</v>
      </c>
      <c r="L993" s="151"/>
      <c r="M993" s="155"/>
      <c r="T993" s="156"/>
      <c r="AT993" s="152" t="s">
        <v>196</v>
      </c>
      <c r="AU993" s="152" t="s">
        <v>190</v>
      </c>
      <c r="AV993" s="13" t="s">
        <v>190</v>
      </c>
      <c r="AW993" s="13" t="s">
        <v>27</v>
      </c>
      <c r="AX993" s="13" t="s">
        <v>72</v>
      </c>
      <c r="AY993" s="152" t="s">
        <v>182</v>
      </c>
    </row>
    <row r="994" spans="2:51" s="13" customFormat="1">
      <c r="B994" s="151"/>
      <c r="D994" s="141" t="s">
        <v>196</v>
      </c>
      <c r="E994" s="152" t="s">
        <v>1</v>
      </c>
      <c r="F994" s="153" t="s">
        <v>1023</v>
      </c>
      <c r="H994" s="154">
        <v>-12.75</v>
      </c>
      <c r="L994" s="151"/>
      <c r="M994" s="155"/>
      <c r="T994" s="156"/>
      <c r="AT994" s="152" t="s">
        <v>196</v>
      </c>
      <c r="AU994" s="152" t="s">
        <v>190</v>
      </c>
      <c r="AV994" s="13" t="s">
        <v>190</v>
      </c>
      <c r="AW994" s="13" t="s">
        <v>27</v>
      </c>
      <c r="AX994" s="13" t="s">
        <v>72</v>
      </c>
      <c r="AY994" s="152" t="s">
        <v>182</v>
      </c>
    </row>
    <row r="995" spans="2:51" s="13" customFormat="1">
      <c r="B995" s="151"/>
      <c r="D995" s="141" t="s">
        <v>196</v>
      </c>
      <c r="E995" s="152" t="s">
        <v>1</v>
      </c>
      <c r="F995" s="153" t="s">
        <v>1024</v>
      </c>
      <c r="H995" s="154">
        <v>-2.4750000000000001</v>
      </c>
      <c r="L995" s="151"/>
      <c r="M995" s="155"/>
      <c r="T995" s="156"/>
      <c r="AT995" s="152" t="s">
        <v>196</v>
      </c>
      <c r="AU995" s="152" t="s">
        <v>190</v>
      </c>
      <c r="AV995" s="13" t="s">
        <v>190</v>
      </c>
      <c r="AW995" s="13" t="s">
        <v>27</v>
      </c>
      <c r="AX995" s="13" t="s">
        <v>72</v>
      </c>
      <c r="AY995" s="152" t="s">
        <v>182</v>
      </c>
    </row>
    <row r="996" spans="2:51" s="13" customFormat="1">
      <c r="B996" s="151"/>
      <c r="D996" s="141" t="s">
        <v>196</v>
      </c>
      <c r="E996" s="152" t="s">
        <v>1</v>
      </c>
      <c r="F996" s="153" t="s">
        <v>1025</v>
      </c>
      <c r="H996" s="154">
        <v>2.0699999999999998</v>
      </c>
      <c r="L996" s="151"/>
      <c r="M996" s="155"/>
      <c r="T996" s="156"/>
      <c r="AT996" s="152" t="s">
        <v>196</v>
      </c>
      <c r="AU996" s="152" t="s">
        <v>190</v>
      </c>
      <c r="AV996" s="13" t="s">
        <v>190</v>
      </c>
      <c r="AW996" s="13" t="s">
        <v>27</v>
      </c>
      <c r="AX996" s="13" t="s">
        <v>72</v>
      </c>
      <c r="AY996" s="152" t="s">
        <v>182</v>
      </c>
    </row>
    <row r="997" spans="2:51" s="13" customFormat="1">
      <c r="B997" s="151"/>
      <c r="D997" s="141" t="s">
        <v>196</v>
      </c>
      <c r="E997" s="152" t="s">
        <v>1</v>
      </c>
      <c r="F997" s="153" t="s">
        <v>1026</v>
      </c>
      <c r="H997" s="154">
        <v>-2.7</v>
      </c>
      <c r="L997" s="151"/>
      <c r="M997" s="155"/>
      <c r="T997" s="156"/>
      <c r="AT997" s="152" t="s">
        <v>196</v>
      </c>
      <c r="AU997" s="152" t="s">
        <v>190</v>
      </c>
      <c r="AV997" s="13" t="s">
        <v>190</v>
      </c>
      <c r="AW997" s="13" t="s">
        <v>27</v>
      </c>
      <c r="AX997" s="13" t="s">
        <v>72</v>
      </c>
      <c r="AY997" s="152" t="s">
        <v>182</v>
      </c>
    </row>
    <row r="998" spans="2:51" s="13" customFormat="1">
      <c r="B998" s="151"/>
      <c r="D998" s="141" t="s">
        <v>196</v>
      </c>
      <c r="E998" s="152" t="s">
        <v>1</v>
      </c>
      <c r="F998" s="153" t="s">
        <v>1027</v>
      </c>
      <c r="H998" s="154">
        <v>0.9</v>
      </c>
      <c r="L998" s="151"/>
      <c r="M998" s="155"/>
      <c r="T998" s="156"/>
      <c r="AT998" s="152" t="s">
        <v>196</v>
      </c>
      <c r="AU998" s="152" t="s">
        <v>190</v>
      </c>
      <c r="AV998" s="13" t="s">
        <v>190</v>
      </c>
      <c r="AW998" s="13" t="s">
        <v>27</v>
      </c>
      <c r="AX998" s="13" t="s">
        <v>72</v>
      </c>
      <c r="AY998" s="152" t="s">
        <v>182</v>
      </c>
    </row>
    <row r="999" spans="2:51" s="13" customFormat="1">
      <c r="B999" s="151"/>
      <c r="D999" s="141" t="s">
        <v>196</v>
      </c>
      <c r="E999" s="152" t="s">
        <v>1</v>
      </c>
      <c r="F999" s="153" t="s">
        <v>1028</v>
      </c>
      <c r="H999" s="154">
        <v>-2.42</v>
      </c>
      <c r="L999" s="151"/>
      <c r="M999" s="155"/>
      <c r="T999" s="156"/>
      <c r="AT999" s="152" t="s">
        <v>196</v>
      </c>
      <c r="AU999" s="152" t="s">
        <v>190</v>
      </c>
      <c r="AV999" s="13" t="s">
        <v>190</v>
      </c>
      <c r="AW999" s="13" t="s">
        <v>27</v>
      </c>
      <c r="AX999" s="13" t="s">
        <v>72</v>
      </c>
      <c r="AY999" s="152" t="s">
        <v>182</v>
      </c>
    </row>
    <row r="1000" spans="2:51" s="13" customFormat="1">
      <c r="B1000" s="151"/>
      <c r="D1000" s="141" t="s">
        <v>196</v>
      </c>
      <c r="E1000" s="152" t="s">
        <v>1</v>
      </c>
      <c r="F1000" s="153" t="s">
        <v>1029</v>
      </c>
      <c r="H1000" s="154">
        <v>0.88</v>
      </c>
      <c r="L1000" s="151"/>
      <c r="M1000" s="155"/>
      <c r="T1000" s="156"/>
      <c r="AT1000" s="152" t="s">
        <v>196</v>
      </c>
      <c r="AU1000" s="152" t="s">
        <v>190</v>
      </c>
      <c r="AV1000" s="13" t="s">
        <v>190</v>
      </c>
      <c r="AW1000" s="13" t="s">
        <v>27</v>
      </c>
      <c r="AX1000" s="13" t="s">
        <v>72</v>
      </c>
      <c r="AY1000" s="152" t="s">
        <v>182</v>
      </c>
    </row>
    <row r="1001" spans="2:51" s="13" customFormat="1">
      <c r="B1001" s="151"/>
      <c r="D1001" s="141" t="s">
        <v>196</v>
      </c>
      <c r="E1001" s="152" t="s">
        <v>1</v>
      </c>
      <c r="F1001" s="153" t="s">
        <v>1030</v>
      </c>
      <c r="H1001" s="154">
        <v>1.4990000000000001</v>
      </c>
      <c r="L1001" s="151"/>
      <c r="M1001" s="155"/>
      <c r="T1001" s="156"/>
      <c r="AT1001" s="152" t="s">
        <v>196</v>
      </c>
      <c r="AU1001" s="152" t="s">
        <v>190</v>
      </c>
      <c r="AV1001" s="13" t="s">
        <v>190</v>
      </c>
      <c r="AW1001" s="13" t="s">
        <v>27</v>
      </c>
      <c r="AX1001" s="13" t="s">
        <v>72</v>
      </c>
      <c r="AY1001" s="152" t="s">
        <v>182</v>
      </c>
    </row>
    <row r="1002" spans="2:51" s="13" customFormat="1">
      <c r="B1002" s="151"/>
      <c r="D1002" s="141" t="s">
        <v>196</v>
      </c>
      <c r="E1002" s="152" t="s">
        <v>1</v>
      </c>
      <c r="F1002" s="153" t="s">
        <v>1031</v>
      </c>
      <c r="H1002" s="154">
        <v>1.0229999999999999</v>
      </c>
      <c r="L1002" s="151"/>
      <c r="M1002" s="155"/>
      <c r="T1002" s="156"/>
      <c r="AT1002" s="152" t="s">
        <v>196</v>
      </c>
      <c r="AU1002" s="152" t="s">
        <v>190</v>
      </c>
      <c r="AV1002" s="13" t="s">
        <v>190</v>
      </c>
      <c r="AW1002" s="13" t="s">
        <v>27</v>
      </c>
      <c r="AX1002" s="13" t="s">
        <v>72</v>
      </c>
      <c r="AY1002" s="152" t="s">
        <v>182</v>
      </c>
    </row>
    <row r="1003" spans="2:51" s="15" customFormat="1">
      <c r="B1003" s="172"/>
      <c r="D1003" s="141" t="s">
        <v>196</v>
      </c>
      <c r="E1003" s="173" t="s">
        <v>1</v>
      </c>
      <c r="F1003" s="174" t="s">
        <v>379</v>
      </c>
      <c r="H1003" s="175">
        <v>75.021999999999991</v>
      </c>
      <c r="L1003" s="172"/>
      <c r="M1003" s="176"/>
      <c r="T1003" s="177"/>
      <c r="AT1003" s="173" t="s">
        <v>196</v>
      </c>
      <c r="AU1003" s="173" t="s">
        <v>190</v>
      </c>
      <c r="AV1003" s="15" t="s">
        <v>106</v>
      </c>
      <c r="AW1003" s="15" t="s">
        <v>27</v>
      </c>
      <c r="AX1003" s="15" t="s">
        <v>72</v>
      </c>
      <c r="AY1003" s="173" t="s">
        <v>182</v>
      </c>
    </row>
    <row r="1004" spans="2:51" s="12" customFormat="1">
      <c r="B1004" s="146"/>
      <c r="D1004" s="141" t="s">
        <v>196</v>
      </c>
      <c r="E1004" s="147" t="s">
        <v>1</v>
      </c>
      <c r="F1004" s="148" t="s">
        <v>341</v>
      </c>
      <c r="H1004" s="147" t="s">
        <v>1</v>
      </c>
      <c r="L1004" s="146"/>
      <c r="M1004" s="149"/>
      <c r="T1004" s="150"/>
      <c r="AT1004" s="147" t="s">
        <v>196</v>
      </c>
      <c r="AU1004" s="147" t="s">
        <v>190</v>
      </c>
      <c r="AV1004" s="12" t="s">
        <v>80</v>
      </c>
      <c r="AW1004" s="12" t="s">
        <v>27</v>
      </c>
      <c r="AX1004" s="12" t="s">
        <v>72</v>
      </c>
      <c r="AY1004" s="147" t="s">
        <v>182</v>
      </c>
    </row>
    <row r="1005" spans="2:51" s="12" customFormat="1">
      <c r="B1005" s="146"/>
      <c r="D1005" s="141" t="s">
        <v>196</v>
      </c>
      <c r="E1005" s="147" t="s">
        <v>1</v>
      </c>
      <c r="F1005" s="148" t="s">
        <v>385</v>
      </c>
      <c r="H1005" s="147" t="s">
        <v>1</v>
      </c>
      <c r="L1005" s="146"/>
      <c r="M1005" s="149"/>
      <c r="T1005" s="150"/>
      <c r="AT1005" s="147" t="s">
        <v>196</v>
      </c>
      <c r="AU1005" s="147" t="s">
        <v>190</v>
      </c>
      <c r="AV1005" s="12" t="s">
        <v>80</v>
      </c>
      <c r="AW1005" s="12" t="s">
        <v>27</v>
      </c>
      <c r="AX1005" s="12" t="s">
        <v>72</v>
      </c>
      <c r="AY1005" s="147" t="s">
        <v>182</v>
      </c>
    </row>
    <row r="1006" spans="2:51" s="13" customFormat="1">
      <c r="B1006" s="151"/>
      <c r="D1006" s="141" t="s">
        <v>196</v>
      </c>
      <c r="E1006" s="152" t="s">
        <v>1</v>
      </c>
      <c r="F1006" s="153" t="s">
        <v>1032</v>
      </c>
      <c r="H1006" s="154">
        <v>397.27800000000002</v>
      </c>
      <c r="L1006" s="151"/>
      <c r="M1006" s="155"/>
      <c r="T1006" s="156"/>
      <c r="AT1006" s="152" t="s">
        <v>196</v>
      </c>
      <c r="AU1006" s="152" t="s">
        <v>190</v>
      </c>
      <c r="AV1006" s="13" t="s">
        <v>190</v>
      </c>
      <c r="AW1006" s="13" t="s">
        <v>27</v>
      </c>
      <c r="AX1006" s="13" t="s">
        <v>72</v>
      </c>
      <c r="AY1006" s="152" t="s">
        <v>182</v>
      </c>
    </row>
    <row r="1007" spans="2:51" s="13" customFormat="1">
      <c r="B1007" s="151"/>
      <c r="D1007" s="141" t="s">
        <v>196</v>
      </c>
      <c r="E1007" s="152" t="s">
        <v>1</v>
      </c>
      <c r="F1007" s="153" t="s">
        <v>1033</v>
      </c>
      <c r="H1007" s="154">
        <v>0.66</v>
      </c>
      <c r="L1007" s="151"/>
      <c r="M1007" s="155"/>
      <c r="T1007" s="156"/>
      <c r="AT1007" s="152" t="s">
        <v>196</v>
      </c>
      <c r="AU1007" s="152" t="s">
        <v>190</v>
      </c>
      <c r="AV1007" s="13" t="s">
        <v>190</v>
      </c>
      <c r="AW1007" s="13" t="s">
        <v>27</v>
      </c>
      <c r="AX1007" s="13" t="s">
        <v>72</v>
      </c>
      <c r="AY1007" s="152" t="s">
        <v>182</v>
      </c>
    </row>
    <row r="1008" spans="2:51" s="13" customFormat="1">
      <c r="B1008" s="151"/>
      <c r="D1008" s="141" t="s">
        <v>196</v>
      </c>
      <c r="E1008" s="152" t="s">
        <v>1</v>
      </c>
      <c r="F1008" s="153" t="s">
        <v>1034</v>
      </c>
      <c r="H1008" s="154">
        <v>3</v>
      </c>
      <c r="L1008" s="151"/>
      <c r="M1008" s="155"/>
      <c r="T1008" s="156"/>
      <c r="AT1008" s="152" t="s">
        <v>196</v>
      </c>
      <c r="AU1008" s="152" t="s">
        <v>190</v>
      </c>
      <c r="AV1008" s="13" t="s">
        <v>190</v>
      </c>
      <c r="AW1008" s="13" t="s">
        <v>27</v>
      </c>
      <c r="AX1008" s="13" t="s">
        <v>72</v>
      </c>
      <c r="AY1008" s="152" t="s">
        <v>182</v>
      </c>
    </row>
    <row r="1009" spans="2:51" s="13" customFormat="1">
      <c r="B1009" s="151"/>
      <c r="D1009" s="141" t="s">
        <v>196</v>
      </c>
      <c r="E1009" s="152" t="s">
        <v>1</v>
      </c>
      <c r="F1009" s="153" t="s">
        <v>1035</v>
      </c>
      <c r="H1009" s="154">
        <v>3.88</v>
      </c>
      <c r="L1009" s="151"/>
      <c r="M1009" s="155"/>
      <c r="T1009" s="156"/>
      <c r="AT1009" s="152" t="s">
        <v>196</v>
      </c>
      <c r="AU1009" s="152" t="s">
        <v>190</v>
      </c>
      <c r="AV1009" s="13" t="s">
        <v>190</v>
      </c>
      <c r="AW1009" s="13" t="s">
        <v>27</v>
      </c>
      <c r="AX1009" s="13" t="s">
        <v>72</v>
      </c>
      <c r="AY1009" s="152" t="s">
        <v>182</v>
      </c>
    </row>
    <row r="1010" spans="2:51" s="13" customFormat="1">
      <c r="B1010" s="151"/>
      <c r="D1010" s="141" t="s">
        <v>196</v>
      </c>
      <c r="E1010" s="152" t="s">
        <v>1</v>
      </c>
      <c r="F1010" s="153" t="s">
        <v>1036</v>
      </c>
      <c r="H1010" s="154">
        <v>-2.4750000000000001</v>
      </c>
      <c r="L1010" s="151"/>
      <c r="M1010" s="155"/>
      <c r="T1010" s="156"/>
      <c r="AT1010" s="152" t="s">
        <v>196</v>
      </c>
      <c r="AU1010" s="152" t="s">
        <v>190</v>
      </c>
      <c r="AV1010" s="13" t="s">
        <v>190</v>
      </c>
      <c r="AW1010" s="13" t="s">
        <v>27</v>
      </c>
      <c r="AX1010" s="13" t="s">
        <v>72</v>
      </c>
      <c r="AY1010" s="152" t="s">
        <v>182</v>
      </c>
    </row>
    <row r="1011" spans="2:51" s="13" customFormat="1">
      <c r="B1011" s="151"/>
      <c r="D1011" s="141" t="s">
        <v>196</v>
      </c>
      <c r="E1011" s="152" t="s">
        <v>1</v>
      </c>
      <c r="F1011" s="153" t="s">
        <v>1037</v>
      </c>
      <c r="H1011" s="154">
        <v>1.125</v>
      </c>
      <c r="L1011" s="151"/>
      <c r="M1011" s="155"/>
      <c r="T1011" s="156"/>
      <c r="AT1011" s="152" t="s">
        <v>196</v>
      </c>
      <c r="AU1011" s="152" t="s">
        <v>190</v>
      </c>
      <c r="AV1011" s="13" t="s">
        <v>190</v>
      </c>
      <c r="AW1011" s="13" t="s">
        <v>27</v>
      </c>
      <c r="AX1011" s="13" t="s">
        <v>72</v>
      </c>
      <c r="AY1011" s="152" t="s">
        <v>182</v>
      </c>
    </row>
    <row r="1012" spans="2:51" s="13" customFormat="1">
      <c r="B1012" s="151"/>
      <c r="D1012" s="141" t="s">
        <v>196</v>
      </c>
      <c r="E1012" s="152" t="s">
        <v>1</v>
      </c>
      <c r="F1012" s="153" t="s">
        <v>1038</v>
      </c>
      <c r="H1012" s="154">
        <v>-7.38</v>
      </c>
      <c r="L1012" s="151"/>
      <c r="M1012" s="155"/>
      <c r="T1012" s="156"/>
      <c r="AT1012" s="152" t="s">
        <v>196</v>
      </c>
      <c r="AU1012" s="152" t="s">
        <v>190</v>
      </c>
      <c r="AV1012" s="13" t="s">
        <v>190</v>
      </c>
      <c r="AW1012" s="13" t="s">
        <v>27</v>
      </c>
      <c r="AX1012" s="13" t="s">
        <v>72</v>
      </c>
      <c r="AY1012" s="152" t="s">
        <v>182</v>
      </c>
    </row>
    <row r="1013" spans="2:51" s="13" customFormat="1">
      <c r="B1013" s="151"/>
      <c r="D1013" s="141" t="s">
        <v>196</v>
      </c>
      <c r="E1013" s="152" t="s">
        <v>1</v>
      </c>
      <c r="F1013" s="153" t="s">
        <v>1039</v>
      </c>
      <c r="H1013" s="154">
        <v>-2.0249999999999999</v>
      </c>
      <c r="L1013" s="151"/>
      <c r="M1013" s="155"/>
      <c r="T1013" s="156"/>
      <c r="AT1013" s="152" t="s">
        <v>196</v>
      </c>
      <c r="AU1013" s="152" t="s">
        <v>190</v>
      </c>
      <c r="AV1013" s="13" t="s">
        <v>190</v>
      </c>
      <c r="AW1013" s="13" t="s">
        <v>27</v>
      </c>
      <c r="AX1013" s="13" t="s">
        <v>72</v>
      </c>
      <c r="AY1013" s="152" t="s">
        <v>182</v>
      </c>
    </row>
    <row r="1014" spans="2:51" s="13" customFormat="1">
      <c r="B1014" s="151"/>
      <c r="D1014" s="141" t="s">
        <v>196</v>
      </c>
      <c r="E1014" s="152" t="s">
        <v>1</v>
      </c>
      <c r="F1014" s="153" t="s">
        <v>1040</v>
      </c>
      <c r="H1014" s="154">
        <v>-5.7380000000000004</v>
      </c>
      <c r="L1014" s="151"/>
      <c r="M1014" s="155"/>
      <c r="T1014" s="156"/>
      <c r="AT1014" s="152" t="s">
        <v>196</v>
      </c>
      <c r="AU1014" s="152" t="s">
        <v>190</v>
      </c>
      <c r="AV1014" s="13" t="s">
        <v>190</v>
      </c>
      <c r="AW1014" s="13" t="s">
        <v>27</v>
      </c>
      <c r="AX1014" s="13" t="s">
        <v>72</v>
      </c>
      <c r="AY1014" s="152" t="s">
        <v>182</v>
      </c>
    </row>
    <row r="1015" spans="2:51" s="13" customFormat="1">
      <c r="B1015" s="151"/>
      <c r="D1015" s="141" t="s">
        <v>196</v>
      </c>
      <c r="E1015" s="152" t="s">
        <v>1</v>
      </c>
      <c r="F1015" s="153" t="s">
        <v>1041</v>
      </c>
      <c r="H1015" s="154">
        <v>1.02</v>
      </c>
      <c r="L1015" s="151"/>
      <c r="M1015" s="155"/>
      <c r="T1015" s="156"/>
      <c r="AT1015" s="152" t="s">
        <v>196</v>
      </c>
      <c r="AU1015" s="152" t="s">
        <v>190</v>
      </c>
      <c r="AV1015" s="13" t="s">
        <v>190</v>
      </c>
      <c r="AW1015" s="13" t="s">
        <v>27</v>
      </c>
      <c r="AX1015" s="13" t="s">
        <v>72</v>
      </c>
      <c r="AY1015" s="152" t="s">
        <v>182</v>
      </c>
    </row>
    <row r="1016" spans="2:51" s="13" customFormat="1">
      <c r="B1016" s="151"/>
      <c r="D1016" s="141" t="s">
        <v>196</v>
      </c>
      <c r="E1016" s="152" t="s">
        <v>1</v>
      </c>
      <c r="F1016" s="153" t="s">
        <v>1042</v>
      </c>
      <c r="H1016" s="154">
        <v>-0.75</v>
      </c>
      <c r="L1016" s="151"/>
      <c r="M1016" s="155"/>
      <c r="T1016" s="156"/>
      <c r="AT1016" s="152" t="s">
        <v>196</v>
      </c>
      <c r="AU1016" s="152" t="s">
        <v>190</v>
      </c>
      <c r="AV1016" s="13" t="s">
        <v>190</v>
      </c>
      <c r="AW1016" s="13" t="s">
        <v>27</v>
      </c>
      <c r="AX1016" s="13" t="s">
        <v>72</v>
      </c>
      <c r="AY1016" s="152" t="s">
        <v>182</v>
      </c>
    </row>
    <row r="1017" spans="2:51" s="13" customFormat="1">
      <c r="B1017" s="151"/>
      <c r="D1017" s="141" t="s">
        <v>196</v>
      </c>
      <c r="E1017" s="152" t="s">
        <v>1</v>
      </c>
      <c r="F1017" s="153" t="s">
        <v>1043</v>
      </c>
      <c r="H1017" s="154">
        <v>0.52500000000000002</v>
      </c>
      <c r="L1017" s="151"/>
      <c r="M1017" s="155"/>
      <c r="T1017" s="156"/>
      <c r="AT1017" s="152" t="s">
        <v>196</v>
      </c>
      <c r="AU1017" s="152" t="s">
        <v>190</v>
      </c>
      <c r="AV1017" s="13" t="s">
        <v>190</v>
      </c>
      <c r="AW1017" s="13" t="s">
        <v>27</v>
      </c>
      <c r="AX1017" s="13" t="s">
        <v>72</v>
      </c>
      <c r="AY1017" s="152" t="s">
        <v>182</v>
      </c>
    </row>
    <row r="1018" spans="2:51" s="13" customFormat="1">
      <c r="B1018" s="151"/>
      <c r="D1018" s="141" t="s">
        <v>196</v>
      </c>
      <c r="E1018" s="152" t="s">
        <v>1</v>
      </c>
      <c r="F1018" s="153" t="s">
        <v>1044</v>
      </c>
      <c r="H1018" s="154">
        <v>-4.375</v>
      </c>
      <c r="L1018" s="151"/>
      <c r="M1018" s="155"/>
      <c r="T1018" s="156"/>
      <c r="AT1018" s="152" t="s">
        <v>196</v>
      </c>
      <c r="AU1018" s="152" t="s">
        <v>190</v>
      </c>
      <c r="AV1018" s="13" t="s">
        <v>190</v>
      </c>
      <c r="AW1018" s="13" t="s">
        <v>27</v>
      </c>
      <c r="AX1018" s="13" t="s">
        <v>72</v>
      </c>
      <c r="AY1018" s="152" t="s">
        <v>182</v>
      </c>
    </row>
    <row r="1019" spans="2:51" s="13" customFormat="1">
      <c r="B1019" s="151"/>
      <c r="D1019" s="141" t="s">
        <v>196</v>
      </c>
      <c r="E1019" s="152" t="s">
        <v>1</v>
      </c>
      <c r="F1019" s="153" t="s">
        <v>1045</v>
      </c>
      <c r="H1019" s="154">
        <v>0.7</v>
      </c>
      <c r="L1019" s="151"/>
      <c r="M1019" s="155"/>
      <c r="T1019" s="156"/>
      <c r="AT1019" s="152" t="s">
        <v>196</v>
      </c>
      <c r="AU1019" s="152" t="s">
        <v>190</v>
      </c>
      <c r="AV1019" s="13" t="s">
        <v>190</v>
      </c>
      <c r="AW1019" s="13" t="s">
        <v>27</v>
      </c>
      <c r="AX1019" s="13" t="s">
        <v>72</v>
      </c>
      <c r="AY1019" s="152" t="s">
        <v>182</v>
      </c>
    </row>
    <row r="1020" spans="2:51" s="13" customFormat="1">
      <c r="B1020" s="151"/>
      <c r="D1020" s="141" t="s">
        <v>196</v>
      </c>
      <c r="E1020" s="152" t="s">
        <v>1</v>
      </c>
      <c r="F1020" s="153" t="s">
        <v>1046</v>
      </c>
      <c r="H1020" s="154">
        <v>-20.399999999999999</v>
      </c>
      <c r="L1020" s="151"/>
      <c r="M1020" s="155"/>
      <c r="T1020" s="156"/>
      <c r="AT1020" s="152" t="s">
        <v>196</v>
      </c>
      <c r="AU1020" s="152" t="s">
        <v>190</v>
      </c>
      <c r="AV1020" s="13" t="s">
        <v>190</v>
      </c>
      <c r="AW1020" s="13" t="s">
        <v>27</v>
      </c>
      <c r="AX1020" s="13" t="s">
        <v>72</v>
      </c>
      <c r="AY1020" s="152" t="s">
        <v>182</v>
      </c>
    </row>
    <row r="1021" spans="2:51" s="13" customFormat="1">
      <c r="B1021" s="151"/>
      <c r="D1021" s="141" t="s">
        <v>196</v>
      </c>
      <c r="E1021" s="152" t="s">
        <v>1</v>
      </c>
      <c r="F1021" s="153" t="s">
        <v>1041</v>
      </c>
      <c r="H1021" s="154">
        <v>1.02</v>
      </c>
      <c r="L1021" s="151"/>
      <c r="M1021" s="155"/>
      <c r="T1021" s="156"/>
      <c r="AT1021" s="152" t="s">
        <v>196</v>
      </c>
      <c r="AU1021" s="152" t="s">
        <v>190</v>
      </c>
      <c r="AV1021" s="13" t="s">
        <v>190</v>
      </c>
      <c r="AW1021" s="13" t="s">
        <v>27</v>
      </c>
      <c r="AX1021" s="13" t="s">
        <v>72</v>
      </c>
      <c r="AY1021" s="152" t="s">
        <v>182</v>
      </c>
    </row>
    <row r="1022" spans="2:51" s="13" customFormat="1">
      <c r="B1022" s="151"/>
      <c r="D1022" s="141" t="s">
        <v>196</v>
      </c>
      <c r="E1022" s="152" t="s">
        <v>1</v>
      </c>
      <c r="F1022" s="153" t="s">
        <v>1047</v>
      </c>
      <c r="H1022" s="154">
        <v>-4.05</v>
      </c>
      <c r="L1022" s="151"/>
      <c r="M1022" s="155"/>
      <c r="T1022" s="156"/>
      <c r="AT1022" s="152" t="s">
        <v>196</v>
      </c>
      <c r="AU1022" s="152" t="s">
        <v>190</v>
      </c>
      <c r="AV1022" s="13" t="s">
        <v>190</v>
      </c>
      <c r="AW1022" s="13" t="s">
        <v>27</v>
      </c>
      <c r="AX1022" s="13" t="s">
        <v>72</v>
      </c>
      <c r="AY1022" s="152" t="s">
        <v>182</v>
      </c>
    </row>
    <row r="1023" spans="2:51" s="13" customFormat="1">
      <c r="B1023" s="151"/>
      <c r="D1023" s="141" t="s">
        <v>196</v>
      </c>
      <c r="E1023" s="152" t="s">
        <v>1</v>
      </c>
      <c r="F1023" s="153" t="s">
        <v>1048</v>
      </c>
      <c r="H1023" s="154">
        <v>-1.7689999999999999</v>
      </c>
      <c r="L1023" s="151"/>
      <c r="M1023" s="155"/>
      <c r="T1023" s="156"/>
      <c r="AT1023" s="152" t="s">
        <v>196</v>
      </c>
      <c r="AU1023" s="152" t="s">
        <v>190</v>
      </c>
      <c r="AV1023" s="13" t="s">
        <v>190</v>
      </c>
      <c r="AW1023" s="13" t="s">
        <v>27</v>
      </c>
      <c r="AX1023" s="13" t="s">
        <v>72</v>
      </c>
      <c r="AY1023" s="152" t="s">
        <v>182</v>
      </c>
    </row>
    <row r="1024" spans="2:51" s="13" customFormat="1" ht="22.5">
      <c r="B1024" s="151"/>
      <c r="D1024" s="141" t="s">
        <v>196</v>
      </c>
      <c r="E1024" s="152" t="s">
        <v>1</v>
      </c>
      <c r="F1024" s="153" t="s">
        <v>1049</v>
      </c>
      <c r="H1024" s="154">
        <v>1</v>
      </c>
      <c r="L1024" s="151"/>
      <c r="M1024" s="155"/>
      <c r="T1024" s="156"/>
      <c r="AT1024" s="152" t="s">
        <v>196</v>
      </c>
      <c r="AU1024" s="152" t="s">
        <v>190</v>
      </c>
      <c r="AV1024" s="13" t="s">
        <v>190</v>
      </c>
      <c r="AW1024" s="13" t="s">
        <v>27</v>
      </c>
      <c r="AX1024" s="13" t="s">
        <v>72</v>
      </c>
      <c r="AY1024" s="152" t="s">
        <v>182</v>
      </c>
    </row>
    <row r="1025" spans="2:51" s="15" customFormat="1">
      <c r="B1025" s="172"/>
      <c r="D1025" s="141" t="s">
        <v>196</v>
      </c>
      <c r="E1025" s="173" t="s">
        <v>1</v>
      </c>
      <c r="F1025" s="174" t="s">
        <v>379</v>
      </c>
      <c r="H1025" s="175">
        <v>361.24599999999998</v>
      </c>
      <c r="L1025" s="172"/>
      <c r="M1025" s="176"/>
      <c r="T1025" s="177"/>
      <c r="AT1025" s="173" t="s">
        <v>196</v>
      </c>
      <c r="AU1025" s="173" t="s">
        <v>190</v>
      </c>
      <c r="AV1025" s="15" t="s">
        <v>106</v>
      </c>
      <c r="AW1025" s="15" t="s">
        <v>27</v>
      </c>
      <c r="AX1025" s="15" t="s">
        <v>72</v>
      </c>
      <c r="AY1025" s="173" t="s">
        <v>182</v>
      </c>
    </row>
    <row r="1026" spans="2:51" s="12" customFormat="1">
      <c r="B1026" s="146"/>
      <c r="D1026" s="141" t="s">
        <v>196</v>
      </c>
      <c r="E1026" s="147" t="s">
        <v>1</v>
      </c>
      <c r="F1026" s="148" t="s">
        <v>1050</v>
      </c>
      <c r="H1026" s="147" t="s">
        <v>1</v>
      </c>
      <c r="L1026" s="146"/>
      <c r="M1026" s="149"/>
      <c r="T1026" s="150"/>
      <c r="AT1026" s="147" t="s">
        <v>196</v>
      </c>
      <c r="AU1026" s="147" t="s">
        <v>190</v>
      </c>
      <c r="AV1026" s="12" t="s">
        <v>80</v>
      </c>
      <c r="AW1026" s="12" t="s">
        <v>27</v>
      </c>
      <c r="AX1026" s="12" t="s">
        <v>72</v>
      </c>
      <c r="AY1026" s="147" t="s">
        <v>182</v>
      </c>
    </row>
    <row r="1027" spans="2:51" s="13" customFormat="1" ht="22.5">
      <c r="B1027" s="151"/>
      <c r="D1027" s="141" t="s">
        <v>196</v>
      </c>
      <c r="E1027" s="152" t="s">
        <v>1</v>
      </c>
      <c r="F1027" s="153" t="s">
        <v>1051</v>
      </c>
      <c r="H1027" s="154">
        <v>437.85</v>
      </c>
      <c r="L1027" s="151"/>
      <c r="M1027" s="155"/>
      <c r="T1027" s="156"/>
      <c r="AT1027" s="152" t="s">
        <v>196</v>
      </c>
      <c r="AU1027" s="152" t="s">
        <v>190</v>
      </c>
      <c r="AV1027" s="13" t="s">
        <v>190</v>
      </c>
      <c r="AW1027" s="13" t="s">
        <v>27</v>
      </c>
      <c r="AX1027" s="13" t="s">
        <v>72</v>
      </c>
      <c r="AY1027" s="152" t="s">
        <v>182</v>
      </c>
    </row>
    <row r="1028" spans="2:51" s="13" customFormat="1">
      <c r="B1028" s="151"/>
      <c r="D1028" s="141" t="s">
        <v>196</v>
      </c>
      <c r="E1028" s="152" t="s">
        <v>1</v>
      </c>
      <c r="F1028" s="153" t="s">
        <v>1052</v>
      </c>
      <c r="H1028" s="154">
        <v>-2.3439999999999999</v>
      </c>
      <c r="L1028" s="151"/>
      <c r="M1028" s="155"/>
      <c r="T1028" s="156"/>
      <c r="AT1028" s="152" t="s">
        <v>196</v>
      </c>
      <c r="AU1028" s="152" t="s">
        <v>190</v>
      </c>
      <c r="AV1028" s="13" t="s">
        <v>190</v>
      </c>
      <c r="AW1028" s="13" t="s">
        <v>27</v>
      </c>
      <c r="AX1028" s="13" t="s">
        <v>72</v>
      </c>
      <c r="AY1028" s="152" t="s">
        <v>182</v>
      </c>
    </row>
    <row r="1029" spans="2:51" s="13" customFormat="1">
      <c r="B1029" s="151"/>
      <c r="D1029" s="141" t="s">
        <v>196</v>
      </c>
      <c r="E1029" s="152" t="s">
        <v>1</v>
      </c>
      <c r="F1029" s="153" t="s">
        <v>1053</v>
      </c>
      <c r="H1029" s="154">
        <v>0.75</v>
      </c>
      <c r="L1029" s="151"/>
      <c r="M1029" s="155"/>
      <c r="T1029" s="156"/>
      <c r="AT1029" s="152" t="s">
        <v>196</v>
      </c>
      <c r="AU1029" s="152" t="s">
        <v>190</v>
      </c>
      <c r="AV1029" s="13" t="s">
        <v>190</v>
      </c>
      <c r="AW1029" s="13" t="s">
        <v>27</v>
      </c>
      <c r="AX1029" s="13" t="s">
        <v>72</v>
      </c>
      <c r="AY1029" s="152" t="s">
        <v>182</v>
      </c>
    </row>
    <row r="1030" spans="2:51" s="13" customFormat="1">
      <c r="B1030" s="151"/>
      <c r="D1030" s="141" t="s">
        <v>196</v>
      </c>
      <c r="E1030" s="152" t="s">
        <v>1</v>
      </c>
      <c r="F1030" s="153" t="s">
        <v>1054</v>
      </c>
      <c r="H1030" s="154">
        <v>-1.3129999999999999</v>
      </c>
      <c r="L1030" s="151"/>
      <c r="M1030" s="155"/>
      <c r="T1030" s="156"/>
      <c r="AT1030" s="152" t="s">
        <v>196</v>
      </c>
      <c r="AU1030" s="152" t="s">
        <v>190</v>
      </c>
      <c r="AV1030" s="13" t="s">
        <v>190</v>
      </c>
      <c r="AW1030" s="13" t="s">
        <v>27</v>
      </c>
      <c r="AX1030" s="13" t="s">
        <v>72</v>
      </c>
      <c r="AY1030" s="152" t="s">
        <v>182</v>
      </c>
    </row>
    <row r="1031" spans="2:51" s="13" customFormat="1">
      <c r="B1031" s="151"/>
      <c r="D1031" s="141" t="s">
        <v>196</v>
      </c>
      <c r="E1031" s="152" t="s">
        <v>1</v>
      </c>
      <c r="F1031" s="153" t="s">
        <v>1055</v>
      </c>
      <c r="H1031" s="154">
        <v>0.3</v>
      </c>
      <c r="L1031" s="151"/>
      <c r="M1031" s="155"/>
      <c r="T1031" s="156"/>
      <c r="AT1031" s="152" t="s">
        <v>196</v>
      </c>
      <c r="AU1031" s="152" t="s">
        <v>190</v>
      </c>
      <c r="AV1031" s="13" t="s">
        <v>190</v>
      </c>
      <c r="AW1031" s="13" t="s">
        <v>27</v>
      </c>
      <c r="AX1031" s="13" t="s">
        <v>72</v>
      </c>
      <c r="AY1031" s="152" t="s">
        <v>182</v>
      </c>
    </row>
    <row r="1032" spans="2:51" s="13" customFormat="1">
      <c r="B1032" s="151"/>
      <c r="D1032" s="141" t="s">
        <v>196</v>
      </c>
      <c r="E1032" s="152" t="s">
        <v>1</v>
      </c>
      <c r="F1032" s="153" t="s">
        <v>1056</v>
      </c>
      <c r="H1032" s="154">
        <v>-2.8130000000000002</v>
      </c>
      <c r="L1032" s="151"/>
      <c r="M1032" s="155"/>
      <c r="T1032" s="156"/>
      <c r="AT1032" s="152" t="s">
        <v>196</v>
      </c>
      <c r="AU1032" s="152" t="s">
        <v>190</v>
      </c>
      <c r="AV1032" s="13" t="s">
        <v>190</v>
      </c>
      <c r="AW1032" s="13" t="s">
        <v>27</v>
      </c>
      <c r="AX1032" s="13" t="s">
        <v>72</v>
      </c>
      <c r="AY1032" s="152" t="s">
        <v>182</v>
      </c>
    </row>
    <row r="1033" spans="2:51" s="13" customFormat="1">
      <c r="B1033" s="151"/>
      <c r="D1033" s="141" t="s">
        <v>196</v>
      </c>
      <c r="E1033" s="152" t="s">
        <v>1</v>
      </c>
      <c r="F1033" s="153" t="s">
        <v>1055</v>
      </c>
      <c r="H1033" s="154">
        <v>0.3</v>
      </c>
      <c r="L1033" s="151"/>
      <c r="M1033" s="155"/>
      <c r="T1033" s="156"/>
      <c r="AT1033" s="152" t="s">
        <v>196</v>
      </c>
      <c r="AU1033" s="152" t="s">
        <v>190</v>
      </c>
      <c r="AV1033" s="13" t="s">
        <v>190</v>
      </c>
      <c r="AW1033" s="13" t="s">
        <v>27</v>
      </c>
      <c r="AX1033" s="13" t="s">
        <v>72</v>
      </c>
      <c r="AY1033" s="152" t="s">
        <v>182</v>
      </c>
    </row>
    <row r="1034" spans="2:51" s="13" customFormat="1">
      <c r="B1034" s="151"/>
      <c r="D1034" s="141" t="s">
        <v>196</v>
      </c>
      <c r="E1034" s="152" t="s">
        <v>1</v>
      </c>
      <c r="F1034" s="153" t="s">
        <v>1057</v>
      </c>
      <c r="H1034" s="154">
        <v>-1.875</v>
      </c>
      <c r="L1034" s="151"/>
      <c r="M1034" s="155"/>
      <c r="T1034" s="156"/>
      <c r="AT1034" s="152" t="s">
        <v>196</v>
      </c>
      <c r="AU1034" s="152" t="s">
        <v>190</v>
      </c>
      <c r="AV1034" s="13" t="s">
        <v>190</v>
      </c>
      <c r="AW1034" s="13" t="s">
        <v>27</v>
      </c>
      <c r="AX1034" s="13" t="s">
        <v>72</v>
      </c>
      <c r="AY1034" s="152" t="s">
        <v>182</v>
      </c>
    </row>
    <row r="1035" spans="2:51" s="13" customFormat="1">
      <c r="B1035" s="151"/>
      <c r="D1035" s="141" t="s">
        <v>196</v>
      </c>
      <c r="E1035" s="152" t="s">
        <v>1</v>
      </c>
      <c r="F1035" s="153" t="s">
        <v>1058</v>
      </c>
      <c r="H1035" s="154">
        <v>-4.6879999999999997</v>
      </c>
      <c r="L1035" s="151"/>
      <c r="M1035" s="155"/>
      <c r="T1035" s="156"/>
      <c r="AT1035" s="152" t="s">
        <v>196</v>
      </c>
      <c r="AU1035" s="152" t="s">
        <v>190</v>
      </c>
      <c r="AV1035" s="13" t="s">
        <v>190</v>
      </c>
      <c r="AW1035" s="13" t="s">
        <v>27</v>
      </c>
      <c r="AX1035" s="13" t="s">
        <v>72</v>
      </c>
      <c r="AY1035" s="152" t="s">
        <v>182</v>
      </c>
    </row>
    <row r="1036" spans="2:51" s="13" customFormat="1">
      <c r="B1036" s="151"/>
      <c r="D1036" s="141" t="s">
        <v>196</v>
      </c>
      <c r="E1036" s="152" t="s">
        <v>1</v>
      </c>
      <c r="F1036" s="153" t="s">
        <v>1053</v>
      </c>
      <c r="H1036" s="154">
        <v>0.75</v>
      </c>
      <c r="L1036" s="151"/>
      <c r="M1036" s="155"/>
      <c r="T1036" s="156"/>
      <c r="AT1036" s="152" t="s">
        <v>196</v>
      </c>
      <c r="AU1036" s="152" t="s">
        <v>190</v>
      </c>
      <c r="AV1036" s="13" t="s">
        <v>190</v>
      </c>
      <c r="AW1036" s="13" t="s">
        <v>27</v>
      </c>
      <c r="AX1036" s="13" t="s">
        <v>72</v>
      </c>
      <c r="AY1036" s="152" t="s">
        <v>182</v>
      </c>
    </row>
    <row r="1037" spans="2:51" s="13" customFormat="1">
      <c r="B1037" s="151"/>
      <c r="D1037" s="141" t="s">
        <v>196</v>
      </c>
      <c r="E1037" s="152" t="s">
        <v>1</v>
      </c>
      <c r="F1037" s="153" t="s">
        <v>1059</v>
      </c>
      <c r="H1037" s="154">
        <v>-11.25</v>
      </c>
      <c r="L1037" s="151"/>
      <c r="M1037" s="155"/>
      <c r="T1037" s="156"/>
      <c r="AT1037" s="152" t="s">
        <v>196</v>
      </c>
      <c r="AU1037" s="152" t="s">
        <v>190</v>
      </c>
      <c r="AV1037" s="13" t="s">
        <v>190</v>
      </c>
      <c r="AW1037" s="13" t="s">
        <v>27</v>
      </c>
      <c r="AX1037" s="13" t="s">
        <v>72</v>
      </c>
      <c r="AY1037" s="152" t="s">
        <v>182</v>
      </c>
    </row>
    <row r="1038" spans="2:51" s="13" customFormat="1">
      <c r="B1038" s="151"/>
      <c r="D1038" s="141" t="s">
        <v>196</v>
      </c>
      <c r="E1038" s="152" t="s">
        <v>1</v>
      </c>
      <c r="F1038" s="153" t="s">
        <v>1060</v>
      </c>
      <c r="H1038" s="154">
        <v>1.875</v>
      </c>
      <c r="L1038" s="151"/>
      <c r="M1038" s="155"/>
      <c r="T1038" s="156"/>
      <c r="AT1038" s="152" t="s">
        <v>196</v>
      </c>
      <c r="AU1038" s="152" t="s">
        <v>190</v>
      </c>
      <c r="AV1038" s="13" t="s">
        <v>190</v>
      </c>
      <c r="AW1038" s="13" t="s">
        <v>27</v>
      </c>
      <c r="AX1038" s="13" t="s">
        <v>72</v>
      </c>
      <c r="AY1038" s="152" t="s">
        <v>182</v>
      </c>
    </row>
    <row r="1039" spans="2:51" s="13" customFormat="1">
      <c r="B1039" s="151"/>
      <c r="D1039" s="141" t="s">
        <v>196</v>
      </c>
      <c r="E1039" s="152" t="s">
        <v>1</v>
      </c>
      <c r="F1039" s="153" t="s">
        <v>1061</v>
      </c>
      <c r="H1039" s="154">
        <v>-5.0439999999999996</v>
      </c>
      <c r="L1039" s="151"/>
      <c r="M1039" s="155"/>
      <c r="T1039" s="156"/>
      <c r="AT1039" s="152" t="s">
        <v>196</v>
      </c>
      <c r="AU1039" s="152" t="s">
        <v>190</v>
      </c>
      <c r="AV1039" s="13" t="s">
        <v>190</v>
      </c>
      <c r="AW1039" s="13" t="s">
        <v>27</v>
      </c>
      <c r="AX1039" s="13" t="s">
        <v>72</v>
      </c>
      <c r="AY1039" s="152" t="s">
        <v>182</v>
      </c>
    </row>
    <row r="1040" spans="2:51" s="13" customFormat="1">
      <c r="B1040" s="151"/>
      <c r="D1040" s="141" t="s">
        <v>196</v>
      </c>
      <c r="E1040" s="152" t="s">
        <v>1</v>
      </c>
      <c r="F1040" s="153" t="s">
        <v>1062</v>
      </c>
      <c r="H1040" s="154">
        <v>0.46899999999999997</v>
      </c>
      <c r="L1040" s="151"/>
      <c r="M1040" s="155"/>
      <c r="T1040" s="156"/>
      <c r="AT1040" s="152" t="s">
        <v>196</v>
      </c>
      <c r="AU1040" s="152" t="s">
        <v>190</v>
      </c>
      <c r="AV1040" s="13" t="s">
        <v>190</v>
      </c>
      <c r="AW1040" s="13" t="s">
        <v>27</v>
      </c>
      <c r="AX1040" s="13" t="s">
        <v>72</v>
      </c>
      <c r="AY1040" s="152" t="s">
        <v>182</v>
      </c>
    </row>
    <row r="1041" spans="2:65" s="13" customFormat="1">
      <c r="B1041" s="151"/>
      <c r="D1041" s="141" t="s">
        <v>196</v>
      </c>
      <c r="E1041" s="152" t="s">
        <v>1</v>
      </c>
      <c r="F1041" s="153" t="s">
        <v>1063</v>
      </c>
      <c r="H1041" s="154">
        <v>-2.3439999999999999</v>
      </c>
      <c r="L1041" s="151"/>
      <c r="M1041" s="155"/>
      <c r="T1041" s="156"/>
      <c r="AT1041" s="152" t="s">
        <v>196</v>
      </c>
      <c r="AU1041" s="152" t="s">
        <v>190</v>
      </c>
      <c r="AV1041" s="13" t="s">
        <v>190</v>
      </c>
      <c r="AW1041" s="13" t="s">
        <v>27</v>
      </c>
      <c r="AX1041" s="13" t="s">
        <v>72</v>
      </c>
      <c r="AY1041" s="152" t="s">
        <v>182</v>
      </c>
    </row>
    <row r="1042" spans="2:65" s="13" customFormat="1">
      <c r="B1042" s="151"/>
      <c r="D1042" s="141" t="s">
        <v>196</v>
      </c>
      <c r="E1042" s="152" t="s">
        <v>1</v>
      </c>
      <c r="F1042" s="153" t="s">
        <v>1062</v>
      </c>
      <c r="H1042" s="154">
        <v>0.46899999999999997</v>
      </c>
      <c r="L1042" s="151"/>
      <c r="M1042" s="155"/>
      <c r="T1042" s="156"/>
      <c r="AT1042" s="152" t="s">
        <v>196</v>
      </c>
      <c r="AU1042" s="152" t="s">
        <v>190</v>
      </c>
      <c r="AV1042" s="13" t="s">
        <v>190</v>
      </c>
      <c r="AW1042" s="13" t="s">
        <v>27</v>
      </c>
      <c r="AX1042" s="13" t="s">
        <v>72</v>
      </c>
      <c r="AY1042" s="152" t="s">
        <v>182</v>
      </c>
    </row>
    <row r="1043" spans="2:65" s="13" customFormat="1">
      <c r="B1043" s="151"/>
      <c r="D1043" s="141" t="s">
        <v>196</v>
      </c>
      <c r="E1043" s="152" t="s">
        <v>1</v>
      </c>
      <c r="F1043" s="153" t="s">
        <v>1064</v>
      </c>
      <c r="H1043" s="154">
        <v>-5.8049999999999997</v>
      </c>
      <c r="L1043" s="151"/>
      <c r="M1043" s="155"/>
      <c r="T1043" s="156"/>
      <c r="AT1043" s="152" t="s">
        <v>196</v>
      </c>
      <c r="AU1043" s="152" t="s">
        <v>190</v>
      </c>
      <c r="AV1043" s="13" t="s">
        <v>190</v>
      </c>
      <c r="AW1043" s="13" t="s">
        <v>27</v>
      </c>
      <c r="AX1043" s="13" t="s">
        <v>72</v>
      </c>
      <c r="AY1043" s="152" t="s">
        <v>182</v>
      </c>
    </row>
    <row r="1044" spans="2:65" s="13" customFormat="1">
      <c r="B1044" s="151"/>
      <c r="D1044" s="141" t="s">
        <v>196</v>
      </c>
      <c r="E1044" s="152" t="s">
        <v>1</v>
      </c>
      <c r="F1044" s="153" t="s">
        <v>1065</v>
      </c>
      <c r="H1044" s="154">
        <v>-6.3</v>
      </c>
      <c r="L1044" s="151"/>
      <c r="M1044" s="155"/>
      <c r="T1044" s="156"/>
      <c r="AT1044" s="152" t="s">
        <v>196</v>
      </c>
      <c r="AU1044" s="152" t="s">
        <v>190</v>
      </c>
      <c r="AV1044" s="13" t="s">
        <v>190</v>
      </c>
      <c r="AW1044" s="13" t="s">
        <v>27</v>
      </c>
      <c r="AX1044" s="13" t="s">
        <v>72</v>
      </c>
      <c r="AY1044" s="152" t="s">
        <v>182</v>
      </c>
    </row>
    <row r="1045" spans="2:65" s="13" customFormat="1">
      <c r="B1045" s="151"/>
      <c r="D1045" s="141" t="s">
        <v>196</v>
      </c>
      <c r="E1045" s="152" t="s">
        <v>1</v>
      </c>
      <c r="F1045" s="153" t="s">
        <v>1066</v>
      </c>
      <c r="H1045" s="154">
        <v>-2.1</v>
      </c>
      <c r="L1045" s="151"/>
      <c r="M1045" s="155"/>
      <c r="T1045" s="156"/>
      <c r="AT1045" s="152" t="s">
        <v>196</v>
      </c>
      <c r="AU1045" s="152" t="s">
        <v>190</v>
      </c>
      <c r="AV1045" s="13" t="s">
        <v>190</v>
      </c>
      <c r="AW1045" s="13" t="s">
        <v>27</v>
      </c>
      <c r="AX1045" s="13" t="s">
        <v>72</v>
      </c>
      <c r="AY1045" s="152" t="s">
        <v>182</v>
      </c>
    </row>
    <row r="1046" spans="2:65" s="13" customFormat="1">
      <c r="B1046" s="151"/>
      <c r="D1046" s="141" t="s">
        <v>196</v>
      </c>
      <c r="E1046" s="152" t="s">
        <v>1</v>
      </c>
      <c r="F1046" s="153" t="s">
        <v>1067</v>
      </c>
      <c r="H1046" s="154">
        <v>-1.72</v>
      </c>
      <c r="L1046" s="151"/>
      <c r="M1046" s="155"/>
      <c r="T1046" s="156"/>
      <c r="AT1046" s="152" t="s">
        <v>196</v>
      </c>
      <c r="AU1046" s="152" t="s">
        <v>190</v>
      </c>
      <c r="AV1046" s="13" t="s">
        <v>190</v>
      </c>
      <c r="AW1046" s="13" t="s">
        <v>27</v>
      </c>
      <c r="AX1046" s="13" t="s">
        <v>72</v>
      </c>
      <c r="AY1046" s="152" t="s">
        <v>182</v>
      </c>
    </row>
    <row r="1047" spans="2:65" s="13" customFormat="1">
      <c r="B1047" s="151"/>
      <c r="D1047" s="141" t="s">
        <v>196</v>
      </c>
      <c r="E1047" s="152" t="s">
        <v>1</v>
      </c>
      <c r="F1047" s="153" t="s">
        <v>1068</v>
      </c>
      <c r="H1047" s="154">
        <v>0.3</v>
      </c>
      <c r="L1047" s="151"/>
      <c r="M1047" s="155"/>
      <c r="T1047" s="156"/>
      <c r="AT1047" s="152" t="s">
        <v>196</v>
      </c>
      <c r="AU1047" s="152" t="s">
        <v>190</v>
      </c>
      <c r="AV1047" s="13" t="s">
        <v>190</v>
      </c>
      <c r="AW1047" s="13" t="s">
        <v>27</v>
      </c>
      <c r="AX1047" s="13" t="s">
        <v>72</v>
      </c>
      <c r="AY1047" s="152" t="s">
        <v>182</v>
      </c>
    </row>
    <row r="1048" spans="2:65" s="15" customFormat="1">
      <c r="B1048" s="172"/>
      <c r="D1048" s="141" t="s">
        <v>196</v>
      </c>
      <c r="E1048" s="173" t="s">
        <v>1</v>
      </c>
      <c r="F1048" s="174" t="s">
        <v>379</v>
      </c>
      <c r="H1048" s="175">
        <v>395.46700000000004</v>
      </c>
      <c r="L1048" s="172"/>
      <c r="M1048" s="176"/>
      <c r="T1048" s="177"/>
      <c r="AT1048" s="173" t="s">
        <v>196</v>
      </c>
      <c r="AU1048" s="173" t="s">
        <v>190</v>
      </c>
      <c r="AV1048" s="15" t="s">
        <v>106</v>
      </c>
      <c r="AW1048" s="15" t="s">
        <v>27</v>
      </c>
      <c r="AX1048" s="15" t="s">
        <v>72</v>
      </c>
      <c r="AY1048" s="173" t="s">
        <v>182</v>
      </c>
    </row>
    <row r="1049" spans="2:65" s="14" customFormat="1">
      <c r="B1049" s="157"/>
      <c r="D1049" s="141" t="s">
        <v>196</v>
      </c>
      <c r="E1049" s="158" t="s">
        <v>1</v>
      </c>
      <c r="F1049" s="159" t="s">
        <v>201</v>
      </c>
      <c r="H1049" s="160">
        <v>933.43</v>
      </c>
      <c r="L1049" s="157"/>
      <c r="M1049" s="161"/>
      <c r="T1049" s="162"/>
      <c r="AT1049" s="158" t="s">
        <v>196</v>
      </c>
      <c r="AU1049" s="158" t="s">
        <v>190</v>
      </c>
      <c r="AV1049" s="14" t="s">
        <v>189</v>
      </c>
      <c r="AW1049" s="14" t="s">
        <v>27</v>
      </c>
      <c r="AX1049" s="14" t="s">
        <v>80</v>
      </c>
      <c r="AY1049" s="158" t="s">
        <v>182</v>
      </c>
    </row>
    <row r="1050" spans="2:65" s="1" customFormat="1" ht="24.2" customHeight="1">
      <c r="B1050" s="29"/>
      <c r="C1050" s="129" t="s">
        <v>1075</v>
      </c>
      <c r="D1050" s="129" t="s">
        <v>184</v>
      </c>
      <c r="E1050" s="130" t="s">
        <v>1076</v>
      </c>
      <c r="F1050" s="131" t="s">
        <v>1077</v>
      </c>
      <c r="G1050" s="132" t="s">
        <v>187</v>
      </c>
      <c r="H1050" s="133">
        <v>933.43</v>
      </c>
      <c r="I1050" s="134">
        <v>268</v>
      </c>
      <c r="J1050" s="134">
        <f>ROUND(I1050*H1050,2)</f>
        <v>250159.24</v>
      </c>
      <c r="K1050" s="131" t="s">
        <v>188</v>
      </c>
      <c r="L1050" s="29"/>
      <c r="M1050" s="135" t="s">
        <v>1</v>
      </c>
      <c r="N1050" s="136" t="s">
        <v>38</v>
      </c>
      <c r="O1050" s="137">
        <v>0.35</v>
      </c>
      <c r="P1050" s="137">
        <f>O1050*H1050</f>
        <v>326.70049999999998</v>
      </c>
      <c r="Q1050" s="137">
        <v>1.575E-2</v>
      </c>
      <c r="R1050" s="137">
        <f>Q1050*H1050</f>
        <v>14.701522499999999</v>
      </c>
      <c r="S1050" s="137">
        <v>0</v>
      </c>
      <c r="T1050" s="138">
        <f>S1050*H1050</f>
        <v>0</v>
      </c>
      <c r="AR1050" s="139" t="s">
        <v>189</v>
      </c>
      <c r="AT1050" s="139" t="s">
        <v>184</v>
      </c>
      <c r="AU1050" s="139" t="s">
        <v>190</v>
      </c>
      <c r="AY1050" s="17" t="s">
        <v>182</v>
      </c>
      <c r="BE1050" s="140">
        <f>IF(N1050="základní",J1050,0)</f>
        <v>0</v>
      </c>
      <c r="BF1050" s="140">
        <f>IF(N1050="snížená",J1050,0)</f>
        <v>250159.24</v>
      </c>
      <c r="BG1050" s="140">
        <f>IF(N1050="zákl. přenesená",J1050,0)</f>
        <v>0</v>
      </c>
      <c r="BH1050" s="140">
        <f>IF(N1050="sníž. přenesená",J1050,0)</f>
        <v>0</v>
      </c>
      <c r="BI1050" s="140">
        <f>IF(N1050="nulová",J1050,0)</f>
        <v>0</v>
      </c>
      <c r="BJ1050" s="17" t="s">
        <v>190</v>
      </c>
      <c r="BK1050" s="140">
        <f>ROUND(I1050*H1050,2)</f>
        <v>250159.24</v>
      </c>
      <c r="BL1050" s="17" t="s">
        <v>189</v>
      </c>
      <c r="BM1050" s="139" t="s">
        <v>1078</v>
      </c>
    </row>
    <row r="1051" spans="2:65" s="1" customFormat="1" ht="29.25">
      <c r="B1051" s="29"/>
      <c r="D1051" s="141" t="s">
        <v>192</v>
      </c>
      <c r="F1051" s="142" t="s">
        <v>1079</v>
      </c>
      <c r="L1051" s="29"/>
      <c r="M1051" s="143"/>
      <c r="T1051" s="53"/>
      <c r="AT1051" s="17" t="s">
        <v>192</v>
      </c>
      <c r="AU1051" s="17" t="s">
        <v>190</v>
      </c>
    </row>
    <row r="1052" spans="2:65" s="1" customFormat="1">
      <c r="B1052" s="29"/>
      <c r="D1052" s="144" t="s">
        <v>194</v>
      </c>
      <c r="F1052" s="145" t="s">
        <v>1080</v>
      </c>
      <c r="L1052" s="29"/>
      <c r="M1052" s="143"/>
      <c r="T1052" s="53"/>
      <c r="AT1052" s="17" t="s">
        <v>194</v>
      </c>
      <c r="AU1052" s="17" t="s">
        <v>190</v>
      </c>
    </row>
    <row r="1053" spans="2:65" s="12" customFormat="1">
      <c r="B1053" s="146"/>
      <c r="D1053" s="141" t="s">
        <v>196</v>
      </c>
      <c r="E1053" s="147" t="s">
        <v>1</v>
      </c>
      <c r="F1053" s="148" t="s">
        <v>1010</v>
      </c>
      <c r="H1053" s="147" t="s">
        <v>1</v>
      </c>
      <c r="L1053" s="146"/>
      <c r="M1053" s="149"/>
      <c r="T1053" s="150"/>
      <c r="AT1053" s="147" t="s">
        <v>196</v>
      </c>
      <c r="AU1053" s="147" t="s">
        <v>190</v>
      </c>
      <c r="AV1053" s="12" t="s">
        <v>80</v>
      </c>
      <c r="AW1053" s="12" t="s">
        <v>27</v>
      </c>
      <c r="AX1053" s="12" t="s">
        <v>72</v>
      </c>
      <c r="AY1053" s="147" t="s">
        <v>182</v>
      </c>
    </row>
    <row r="1054" spans="2:65" s="12" customFormat="1">
      <c r="B1054" s="146"/>
      <c r="D1054" s="141" t="s">
        <v>196</v>
      </c>
      <c r="E1054" s="147" t="s">
        <v>1</v>
      </c>
      <c r="F1054" s="148" t="s">
        <v>372</v>
      </c>
      <c r="H1054" s="147" t="s">
        <v>1</v>
      </c>
      <c r="L1054" s="146"/>
      <c r="M1054" s="149"/>
      <c r="T1054" s="150"/>
      <c r="AT1054" s="147" t="s">
        <v>196</v>
      </c>
      <c r="AU1054" s="147" t="s">
        <v>190</v>
      </c>
      <c r="AV1054" s="12" t="s">
        <v>80</v>
      </c>
      <c r="AW1054" s="12" t="s">
        <v>27</v>
      </c>
      <c r="AX1054" s="12" t="s">
        <v>72</v>
      </c>
      <c r="AY1054" s="147" t="s">
        <v>182</v>
      </c>
    </row>
    <row r="1055" spans="2:65" s="13" customFormat="1">
      <c r="B1055" s="151"/>
      <c r="D1055" s="141" t="s">
        <v>196</v>
      </c>
      <c r="E1055" s="152" t="s">
        <v>1</v>
      </c>
      <c r="F1055" s="153" t="s">
        <v>1011</v>
      </c>
      <c r="H1055" s="154">
        <v>47.85</v>
      </c>
      <c r="L1055" s="151"/>
      <c r="M1055" s="155"/>
      <c r="T1055" s="156"/>
      <c r="AT1055" s="152" t="s">
        <v>196</v>
      </c>
      <c r="AU1055" s="152" t="s">
        <v>190</v>
      </c>
      <c r="AV1055" s="13" t="s">
        <v>190</v>
      </c>
      <c r="AW1055" s="13" t="s">
        <v>27</v>
      </c>
      <c r="AX1055" s="13" t="s">
        <v>72</v>
      </c>
      <c r="AY1055" s="152" t="s">
        <v>182</v>
      </c>
    </row>
    <row r="1056" spans="2:65" s="13" customFormat="1">
      <c r="B1056" s="151"/>
      <c r="D1056" s="141" t="s">
        <v>196</v>
      </c>
      <c r="E1056" s="152" t="s">
        <v>1</v>
      </c>
      <c r="F1056" s="153" t="s">
        <v>1012</v>
      </c>
      <c r="H1056" s="154">
        <v>35.75</v>
      </c>
      <c r="L1056" s="151"/>
      <c r="M1056" s="155"/>
      <c r="T1056" s="156"/>
      <c r="AT1056" s="152" t="s">
        <v>196</v>
      </c>
      <c r="AU1056" s="152" t="s">
        <v>190</v>
      </c>
      <c r="AV1056" s="13" t="s">
        <v>190</v>
      </c>
      <c r="AW1056" s="13" t="s">
        <v>27</v>
      </c>
      <c r="AX1056" s="13" t="s">
        <v>72</v>
      </c>
      <c r="AY1056" s="152" t="s">
        <v>182</v>
      </c>
    </row>
    <row r="1057" spans="2:51" s="13" customFormat="1">
      <c r="B1057" s="151"/>
      <c r="D1057" s="141" t="s">
        <v>196</v>
      </c>
      <c r="E1057" s="152" t="s">
        <v>1</v>
      </c>
      <c r="F1057" s="153" t="s">
        <v>1013</v>
      </c>
      <c r="H1057" s="154">
        <v>8.8000000000000007</v>
      </c>
      <c r="L1057" s="151"/>
      <c r="M1057" s="155"/>
      <c r="T1057" s="156"/>
      <c r="AT1057" s="152" t="s">
        <v>196</v>
      </c>
      <c r="AU1057" s="152" t="s">
        <v>190</v>
      </c>
      <c r="AV1057" s="13" t="s">
        <v>190</v>
      </c>
      <c r="AW1057" s="13" t="s">
        <v>27</v>
      </c>
      <c r="AX1057" s="13" t="s">
        <v>72</v>
      </c>
      <c r="AY1057" s="152" t="s">
        <v>182</v>
      </c>
    </row>
    <row r="1058" spans="2:51" s="13" customFormat="1">
      <c r="B1058" s="151"/>
      <c r="D1058" s="141" t="s">
        <v>196</v>
      </c>
      <c r="E1058" s="152" t="s">
        <v>1</v>
      </c>
      <c r="F1058" s="153" t="s">
        <v>1014</v>
      </c>
      <c r="H1058" s="154">
        <v>6.05</v>
      </c>
      <c r="L1058" s="151"/>
      <c r="M1058" s="155"/>
      <c r="T1058" s="156"/>
      <c r="AT1058" s="152" t="s">
        <v>196</v>
      </c>
      <c r="AU1058" s="152" t="s">
        <v>190</v>
      </c>
      <c r="AV1058" s="13" t="s">
        <v>190</v>
      </c>
      <c r="AW1058" s="13" t="s">
        <v>27</v>
      </c>
      <c r="AX1058" s="13" t="s">
        <v>72</v>
      </c>
      <c r="AY1058" s="152" t="s">
        <v>182</v>
      </c>
    </row>
    <row r="1059" spans="2:51" s="13" customFormat="1">
      <c r="B1059" s="151"/>
      <c r="D1059" s="141" t="s">
        <v>196</v>
      </c>
      <c r="E1059" s="152" t="s">
        <v>1</v>
      </c>
      <c r="F1059" s="153" t="s">
        <v>1015</v>
      </c>
      <c r="H1059" s="154">
        <v>-0.5</v>
      </c>
      <c r="L1059" s="151"/>
      <c r="M1059" s="155"/>
      <c r="T1059" s="156"/>
      <c r="AT1059" s="152" t="s">
        <v>196</v>
      </c>
      <c r="AU1059" s="152" t="s">
        <v>190</v>
      </c>
      <c r="AV1059" s="13" t="s">
        <v>190</v>
      </c>
      <c r="AW1059" s="13" t="s">
        <v>27</v>
      </c>
      <c r="AX1059" s="13" t="s">
        <v>72</v>
      </c>
      <c r="AY1059" s="152" t="s">
        <v>182</v>
      </c>
    </row>
    <row r="1060" spans="2:51" s="13" customFormat="1">
      <c r="B1060" s="151"/>
      <c r="D1060" s="141" t="s">
        <v>196</v>
      </c>
      <c r="E1060" s="152" t="s">
        <v>1</v>
      </c>
      <c r="F1060" s="153" t="s">
        <v>1016</v>
      </c>
      <c r="H1060" s="154">
        <v>0.25</v>
      </c>
      <c r="L1060" s="151"/>
      <c r="M1060" s="155"/>
      <c r="T1060" s="156"/>
      <c r="AT1060" s="152" t="s">
        <v>196</v>
      </c>
      <c r="AU1060" s="152" t="s">
        <v>190</v>
      </c>
      <c r="AV1060" s="13" t="s">
        <v>190</v>
      </c>
      <c r="AW1060" s="13" t="s">
        <v>27</v>
      </c>
      <c r="AX1060" s="13" t="s">
        <v>72</v>
      </c>
      <c r="AY1060" s="152" t="s">
        <v>182</v>
      </c>
    </row>
    <row r="1061" spans="2:51" s="13" customFormat="1" ht="22.5">
      <c r="B1061" s="151"/>
      <c r="D1061" s="141" t="s">
        <v>196</v>
      </c>
      <c r="E1061" s="152" t="s">
        <v>1</v>
      </c>
      <c r="F1061" s="153" t="s">
        <v>1017</v>
      </c>
      <c r="H1061" s="154">
        <v>-1.94</v>
      </c>
      <c r="L1061" s="151"/>
      <c r="M1061" s="155"/>
      <c r="T1061" s="156"/>
      <c r="AT1061" s="152" t="s">
        <v>196</v>
      </c>
      <c r="AU1061" s="152" t="s">
        <v>190</v>
      </c>
      <c r="AV1061" s="13" t="s">
        <v>190</v>
      </c>
      <c r="AW1061" s="13" t="s">
        <v>27</v>
      </c>
      <c r="AX1061" s="13" t="s">
        <v>72</v>
      </c>
      <c r="AY1061" s="152" t="s">
        <v>182</v>
      </c>
    </row>
    <row r="1062" spans="2:51" s="13" customFormat="1">
      <c r="B1062" s="151"/>
      <c r="D1062" s="141" t="s">
        <v>196</v>
      </c>
      <c r="E1062" s="152" t="s">
        <v>1</v>
      </c>
      <c r="F1062" s="153" t="s">
        <v>1018</v>
      </c>
      <c r="H1062" s="154">
        <v>-0.16500000000000001</v>
      </c>
      <c r="L1062" s="151"/>
      <c r="M1062" s="155"/>
      <c r="T1062" s="156"/>
      <c r="AT1062" s="152" t="s">
        <v>196</v>
      </c>
      <c r="AU1062" s="152" t="s">
        <v>190</v>
      </c>
      <c r="AV1062" s="13" t="s">
        <v>190</v>
      </c>
      <c r="AW1062" s="13" t="s">
        <v>27</v>
      </c>
      <c r="AX1062" s="13" t="s">
        <v>72</v>
      </c>
      <c r="AY1062" s="152" t="s">
        <v>182</v>
      </c>
    </row>
    <row r="1063" spans="2:51" s="13" customFormat="1" ht="22.5">
      <c r="B1063" s="151"/>
      <c r="D1063" s="141" t="s">
        <v>196</v>
      </c>
      <c r="E1063" s="152" t="s">
        <v>1</v>
      </c>
      <c r="F1063" s="153" t="s">
        <v>1019</v>
      </c>
      <c r="H1063" s="154">
        <v>5.6</v>
      </c>
      <c r="L1063" s="151"/>
      <c r="M1063" s="155"/>
      <c r="T1063" s="156"/>
      <c r="AT1063" s="152" t="s">
        <v>196</v>
      </c>
      <c r="AU1063" s="152" t="s">
        <v>190</v>
      </c>
      <c r="AV1063" s="13" t="s">
        <v>190</v>
      </c>
      <c r="AW1063" s="13" t="s">
        <v>27</v>
      </c>
      <c r="AX1063" s="13" t="s">
        <v>72</v>
      </c>
      <c r="AY1063" s="152" t="s">
        <v>182</v>
      </c>
    </row>
    <row r="1064" spans="2:51" s="15" customFormat="1">
      <c r="B1064" s="172"/>
      <c r="D1064" s="141" t="s">
        <v>196</v>
      </c>
      <c r="E1064" s="173" t="s">
        <v>1</v>
      </c>
      <c r="F1064" s="174" t="s">
        <v>379</v>
      </c>
      <c r="H1064" s="175">
        <v>101.69499999999998</v>
      </c>
      <c r="L1064" s="172"/>
      <c r="M1064" s="176"/>
      <c r="T1064" s="177"/>
      <c r="AT1064" s="173" t="s">
        <v>196</v>
      </c>
      <c r="AU1064" s="173" t="s">
        <v>190</v>
      </c>
      <c r="AV1064" s="15" t="s">
        <v>106</v>
      </c>
      <c r="AW1064" s="15" t="s">
        <v>27</v>
      </c>
      <c r="AX1064" s="15" t="s">
        <v>72</v>
      </c>
      <c r="AY1064" s="173" t="s">
        <v>182</v>
      </c>
    </row>
    <row r="1065" spans="2:51" s="12" customFormat="1">
      <c r="B1065" s="146"/>
      <c r="D1065" s="141" t="s">
        <v>196</v>
      </c>
      <c r="E1065" s="147" t="s">
        <v>1</v>
      </c>
      <c r="F1065" s="148" t="s">
        <v>385</v>
      </c>
      <c r="H1065" s="147" t="s">
        <v>1</v>
      </c>
      <c r="L1065" s="146"/>
      <c r="M1065" s="149"/>
      <c r="T1065" s="150"/>
      <c r="AT1065" s="147" t="s">
        <v>196</v>
      </c>
      <c r="AU1065" s="147" t="s">
        <v>190</v>
      </c>
      <c r="AV1065" s="12" t="s">
        <v>80</v>
      </c>
      <c r="AW1065" s="12" t="s">
        <v>27</v>
      </c>
      <c r="AX1065" s="12" t="s">
        <v>72</v>
      </c>
      <c r="AY1065" s="147" t="s">
        <v>182</v>
      </c>
    </row>
    <row r="1066" spans="2:51" s="13" customFormat="1">
      <c r="B1066" s="151"/>
      <c r="D1066" s="141" t="s">
        <v>196</v>
      </c>
      <c r="E1066" s="152" t="s">
        <v>1</v>
      </c>
      <c r="F1066" s="153" t="s">
        <v>1020</v>
      </c>
      <c r="H1066" s="154">
        <v>91.2</v>
      </c>
      <c r="L1066" s="151"/>
      <c r="M1066" s="155"/>
      <c r="T1066" s="156"/>
      <c r="AT1066" s="152" t="s">
        <v>196</v>
      </c>
      <c r="AU1066" s="152" t="s">
        <v>190</v>
      </c>
      <c r="AV1066" s="13" t="s">
        <v>190</v>
      </c>
      <c r="AW1066" s="13" t="s">
        <v>27</v>
      </c>
      <c r="AX1066" s="13" t="s">
        <v>72</v>
      </c>
      <c r="AY1066" s="152" t="s">
        <v>182</v>
      </c>
    </row>
    <row r="1067" spans="2:51" s="13" customFormat="1">
      <c r="B1067" s="151"/>
      <c r="D1067" s="141" t="s">
        <v>196</v>
      </c>
      <c r="E1067" s="152" t="s">
        <v>1</v>
      </c>
      <c r="F1067" s="153" t="s">
        <v>1021</v>
      </c>
      <c r="H1067" s="154">
        <v>-2.625</v>
      </c>
      <c r="L1067" s="151"/>
      <c r="M1067" s="155"/>
      <c r="T1067" s="156"/>
      <c r="AT1067" s="152" t="s">
        <v>196</v>
      </c>
      <c r="AU1067" s="152" t="s">
        <v>190</v>
      </c>
      <c r="AV1067" s="13" t="s">
        <v>190</v>
      </c>
      <c r="AW1067" s="13" t="s">
        <v>27</v>
      </c>
      <c r="AX1067" s="13" t="s">
        <v>72</v>
      </c>
      <c r="AY1067" s="152" t="s">
        <v>182</v>
      </c>
    </row>
    <row r="1068" spans="2:51" s="13" customFormat="1">
      <c r="B1068" s="151"/>
      <c r="D1068" s="141" t="s">
        <v>196</v>
      </c>
      <c r="E1068" s="152" t="s">
        <v>1</v>
      </c>
      <c r="F1068" s="153" t="s">
        <v>1022</v>
      </c>
      <c r="H1068" s="154">
        <v>0.42</v>
      </c>
      <c r="L1068" s="151"/>
      <c r="M1068" s="155"/>
      <c r="T1068" s="156"/>
      <c r="AT1068" s="152" t="s">
        <v>196</v>
      </c>
      <c r="AU1068" s="152" t="s">
        <v>190</v>
      </c>
      <c r="AV1068" s="13" t="s">
        <v>190</v>
      </c>
      <c r="AW1068" s="13" t="s">
        <v>27</v>
      </c>
      <c r="AX1068" s="13" t="s">
        <v>72</v>
      </c>
      <c r="AY1068" s="152" t="s">
        <v>182</v>
      </c>
    </row>
    <row r="1069" spans="2:51" s="13" customFormat="1">
      <c r="B1069" s="151"/>
      <c r="D1069" s="141" t="s">
        <v>196</v>
      </c>
      <c r="E1069" s="152" t="s">
        <v>1</v>
      </c>
      <c r="F1069" s="153" t="s">
        <v>1023</v>
      </c>
      <c r="H1069" s="154">
        <v>-12.75</v>
      </c>
      <c r="L1069" s="151"/>
      <c r="M1069" s="155"/>
      <c r="T1069" s="156"/>
      <c r="AT1069" s="152" t="s">
        <v>196</v>
      </c>
      <c r="AU1069" s="152" t="s">
        <v>190</v>
      </c>
      <c r="AV1069" s="13" t="s">
        <v>190</v>
      </c>
      <c r="AW1069" s="13" t="s">
        <v>27</v>
      </c>
      <c r="AX1069" s="13" t="s">
        <v>72</v>
      </c>
      <c r="AY1069" s="152" t="s">
        <v>182</v>
      </c>
    </row>
    <row r="1070" spans="2:51" s="13" customFormat="1">
      <c r="B1070" s="151"/>
      <c r="D1070" s="141" t="s">
        <v>196</v>
      </c>
      <c r="E1070" s="152" t="s">
        <v>1</v>
      </c>
      <c r="F1070" s="153" t="s">
        <v>1024</v>
      </c>
      <c r="H1070" s="154">
        <v>-2.4750000000000001</v>
      </c>
      <c r="L1070" s="151"/>
      <c r="M1070" s="155"/>
      <c r="T1070" s="156"/>
      <c r="AT1070" s="152" t="s">
        <v>196</v>
      </c>
      <c r="AU1070" s="152" t="s">
        <v>190</v>
      </c>
      <c r="AV1070" s="13" t="s">
        <v>190</v>
      </c>
      <c r="AW1070" s="13" t="s">
        <v>27</v>
      </c>
      <c r="AX1070" s="13" t="s">
        <v>72</v>
      </c>
      <c r="AY1070" s="152" t="s">
        <v>182</v>
      </c>
    </row>
    <row r="1071" spans="2:51" s="13" customFormat="1">
      <c r="B1071" s="151"/>
      <c r="D1071" s="141" t="s">
        <v>196</v>
      </c>
      <c r="E1071" s="152" t="s">
        <v>1</v>
      </c>
      <c r="F1071" s="153" t="s">
        <v>1025</v>
      </c>
      <c r="H1071" s="154">
        <v>2.0699999999999998</v>
      </c>
      <c r="L1071" s="151"/>
      <c r="M1071" s="155"/>
      <c r="T1071" s="156"/>
      <c r="AT1071" s="152" t="s">
        <v>196</v>
      </c>
      <c r="AU1071" s="152" t="s">
        <v>190</v>
      </c>
      <c r="AV1071" s="13" t="s">
        <v>190</v>
      </c>
      <c r="AW1071" s="13" t="s">
        <v>27</v>
      </c>
      <c r="AX1071" s="13" t="s">
        <v>72</v>
      </c>
      <c r="AY1071" s="152" t="s">
        <v>182</v>
      </c>
    </row>
    <row r="1072" spans="2:51" s="13" customFormat="1">
      <c r="B1072" s="151"/>
      <c r="D1072" s="141" t="s">
        <v>196</v>
      </c>
      <c r="E1072" s="152" t="s">
        <v>1</v>
      </c>
      <c r="F1072" s="153" t="s">
        <v>1026</v>
      </c>
      <c r="H1072" s="154">
        <v>-2.7</v>
      </c>
      <c r="L1072" s="151"/>
      <c r="M1072" s="155"/>
      <c r="T1072" s="156"/>
      <c r="AT1072" s="152" t="s">
        <v>196</v>
      </c>
      <c r="AU1072" s="152" t="s">
        <v>190</v>
      </c>
      <c r="AV1072" s="13" t="s">
        <v>190</v>
      </c>
      <c r="AW1072" s="13" t="s">
        <v>27</v>
      </c>
      <c r="AX1072" s="13" t="s">
        <v>72</v>
      </c>
      <c r="AY1072" s="152" t="s">
        <v>182</v>
      </c>
    </row>
    <row r="1073" spans="2:51" s="13" customFormat="1">
      <c r="B1073" s="151"/>
      <c r="D1073" s="141" t="s">
        <v>196</v>
      </c>
      <c r="E1073" s="152" t="s">
        <v>1</v>
      </c>
      <c r="F1073" s="153" t="s">
        <v>1027</v>
      </c>
      <c r="H1073" s="154">
        <v>0.9</v>
      </c>
      <c r="L1073" s="151"/>
      <c r="M1073" s="155"/>
      <c r="T1073" s="156"/>
      <c r="AT1073" s="152" t="s">
        <v>196</v>
      </c>
      <c r="AU1073" s="152" t="s">
        <v>190</v>
      </c>
      <c r="AV1073" s="13" t="s">
        <v>190</v>
      </c>
      <c r="AW1073" s="13" t="s">
        <v>27</v>
      </c>
      <c r="AX1073" s="13" t="s">
        <v>72</v>
      </c>
      <c r="AY1073" s="152" t="s">
        <v>182</v>
      </c>
    </row>
    <row r="1074" spans="2:51" s="13" customFormat="1">
      <c r="B1074" s="151"/>
      <c r="D1074" s="141" t="s">
        <v>196</v>
      </c>
      <c r="E1074" s="152" t="s">
        <v>1</v>
      </c>
      <c r="F1074" s="153" t="s">
        <v>1028</v>
      </c>
      <c r="H1074" s="154">
        <v>-2.42</v>
      </c>
      <c r="L1074" s="151"/>
      <c r="M1074" s="155"/>
      <c r="T1074" s="156"/>
      <c r="AT1074" s="152" t="s">
        <v>196</v>
      </c>
      <c r="AU1074" s="152" t="s">
        <v>190</v>
      </c>
      <c r="AV1074" s="13" t="s">
        <v>190</v>
      </c>
      <c r="AW1074" s="13" t="s">
        <v>27</v>
      </c>
      <c r="AX1074" s="13" t="s">
        <v>72</v>
      </c>
      <c r="AY1074" s="152" t="s">
        <v>182</v>
      </c>
    </row>
    <row r="1075" spans="2:51" s="13" customFormat="1">
      <c r="B1075" s="151"/>
      <c r="D1075" s="141" t="s">
        <v>196</v>
      </c>
      <c r="E1075" s="152" t="s">
        <v>1</v>
      </c>
      <c r="F1075" s="153" t="s">
        <v>1029</v>
      </c>
      <c r="H1075" s="154">
        <v>0.88</v>
      </c>
      <c r="L1075" s="151"/>
      <c r="M1075" s="155"/>
      <c r="T1075" s="156"/>
      <c r="AT1075" s="152" t="s">
        <v>196</v>
      </c>
      <c r="AU1075" s="152" t="s">
        <v>190</v>
      </c>
      <c r="AV1075" s="13" t="s">
        <v>190</v>
      </c>
      <c r="AW1075" s="13" t="s">
        <v>27</v>
      </c>
      <c r="AX1075" s="13" t="s">
        <v>72</v>
      </c>
      <c r="AY1075" s="152" t="s">
        <v>182</v>
      </c>
    </row>
    <row r="1076" spans="2:51" s="13" customFormat="1">
      <c r="B1076" s="151"/>
      <c r="D1076" s="141" t="s">
        <v>196</v>
      </c>
      <c r="E1076" s="152" t="s">
        <v>1</v>
      </c>
      <c r="F1076" s="153" t="s">
        <v>1030</v>
      </c>
      <c r="H1076" s="154">
        <v>1.4990000000000001</v>
      </c>
      <c r="L1076" s="151"/>
      <c r="M1076" s="155"/>
      <c r="T1076" s="156"/>
      <c r="AT1076" s="152" t="s">
        <v>196</v>
      </c>
      <c r="AU1076" s="152" t="s">
        <v>190</v>
      </c>
      <c r="AV1076" s="13" t="s">
        <v>190</v>
      </c>
      <c r="AW1076" s="13" t="s">
        <v>27</v>
      </c>
      <c r="AX1076" s="13" t="s">
        <v>72</v>
      </c>
      <c r="AY1076" s="152" t="s">
        <v>182</v>
      </c>
    </row>
    <row r="1077" spans="2:51" s="13" customFormat="1">
      <c r="B1077" s="151"/>
      <c r="D1077" s="141" t="s">
        <v>196</v>
      </c>
      <c r="E1077" s="152" t="s">
        <v>1</v>
      </c>
      <c r="F1077" s="153" t="s">
        <v>1031</v>
      </c>
      <c r="H1077" s="154">
        <v>1.0229999999999999</v>
      </c>
      <c r="L1077" s="151"/>
      <c r="M1077" s="155"/>
      <c r="T1077" s="156"/>
      <c r="AT1077" s="152" t="s">
        <v>196</v>
      </c>
      <c r="AU1077" s="152" t="s">
        <v>190</v>
      </c>
      <c r="AV1077" s="13" t="s">
        <v>190</v>
      </c>
      <c r="AW1077" s="13" t="s">
        <v>27</v>
      </c>
      <c r="AX1077" s="13" t="s">
        <v>72</v>
      </c>
      <c r="AY1077" s="152" t="s">
        <v>182</v>
      </c>
    </row>
    <row r="1078" spans="2:51" s="15" customFormat="1">
      <c r="B1078" s="172"/>
      <c r="D1078" s="141" t="s">
        <v>196</v>
      </c>
      <c r="E1078" s="173" t="s">
        <v>1</v>
      </c>
      <c r="F1078" s="174" t="s">
        <v>379</v>
      </c>
      <c r="H1078" s="175">
        <v>75.021999999999991</v>
      </c>
      <c r="L1078" s="172"/>
      <c r="M1078" s="176"/>
      <c r="T1078" s="177"/>
      <c r="AT1078" s="173" t="s">
        <v>196</v>
      </c>
      <c r="AU1078" s="173" t="s">
        <v>190</v>
      </c>
      <c r="AV1078" s="15" t="s">
        <v>106</v>
      </c>
      <c r="AW1078" s="15" t="s">
        <v>27</v>
      </c>
      <c r="AX1078" s="15" t="s">
        <v>72</v>
      </c>
      <c r="AY1078" s="173" t="s">
        <v>182</v>
      </c>
    </row>
    <row r="1079" spans="2:51" s="12" customFormat="1">
      <c r="B1079" s="146"/>
      <c r="D1079" s="141" t="s">
        <v>196</v>
      </c>
      <c r="E1079" s="147" t="s">
        <v>1</v>
      </c>
      <c r="F1079" s="148" t="s">
        <v>341</v>
      </c>
      <c r="H1079" s="147" t="s">
        <v>1</v>
      </c>
      <c r="L1079" s="146"/>
      <c r="M1079" s="149"/>
      <c r="T1079" s="150"/>
      <c r="AT1079" s="147" t="s">
        <v>196</v>
      </c>
      <c r="AU1079" s="147" t="s">
        <v>190</v>
      </c>
      <c r="AV1079" s="12" t="s">
        <v>80</v>
      </c>
      <c r="AW1079" s="12" t="s">
        <v>27</v>
      </c>
      <c r="AX1079" s="12" t="s">
        <v>72</v>
      </c>
      <c r="AY1079" s="147" t="s">
        <v>182</v>
      </c>
    </row>
    <row r="1080" spans="2:51" s="12" customFormat="1">
      <c r="B1080" s="146"/>
      <c r="D1080" s="141" t="s">
        <v>196</v>
      </c>
      <c r="E1080" s="147" t="s">
        <v>1</v>
      </c>
      <c r="F1080" s="148" t="s">
        <v>385</v>
      </c>
      <c r="H1080" s="147" t="s">
        <v>1</v>
      </c>
      <c r="L1080" s="146"/>
      <c r="M1080" s="149"/>
      <c r="T1080" s="150"/>
      <c r="AT1080" s="147" t="s">
        <v>196</v>
      </c>
      <c r="AU1080" s="147" t="s">
        <v>190</v>
      </c>
      <c r="AV1080" s="12" t="s">
        <v>80</v>
      </c>
      <c r="AW1080" s="12" t="s">
        <v>27</v>
      </c>
      <c r="AX1080" s="12" t="s">
        <v>72</v>
      </c>
      <c r="AY1080" s="147" t="s">
        <v>182</v>
      </c>
    </row>
    <row r="1081" spans="2:51" s="13" customFormat="1">
      <c r="B1081" s="151"/>
      <c r="D1081" s="141" t="s">
        <v>196</v>
      </c>
      <c r="E1081" s="152" t="s">
        <v>1</v>
      </c>
      <c r="F1081" s="153" t="s">
        <v>1032</v>
      </c>
      <c r="H1081" s="154">
        <v>397.27800000000002</v>
      </c>
      <c r="L1081" s="151"/>
      <c r="M1081" s="155"/>
      <c r="T1081" s="156"/>
      <c r="AT1081" s="152" t="s">
        <v>196</v>
      </c>
      <c r="AU1081" s="152" t="s">
        <v>190</v>
      </c>
      <c r="AV1081" s="13" t="s">
        <v>190</v>
      </c>
      <c r="AW1081" s="13" t="s">
        <v>27</v>
      </c>
      <c r="AX1081" s="13" t="s">
        <v>72</v>
      </c>
      <c r="AY1081" s="152" t="s">
        <v>182</v>
      </c>
    </row>
    <row r="1082" spans="2:51" s="13" customFormat="1">
      <c r="B1082" s="151"/>
      <c r="D1082" s="141" t="s">
        <v>196</v>
      </c>
      <c r="E1082" s="152" t="s">
        <v>1</v>
      </c>
      <c r="F1082" s="153" t="s">
        <v>1033</v>
      </c>
      <c r="H1082" s="154">
        <v>0.66</v>
      </c>
      <c r="L1082" s="151"/>
      <c r="M1082" s="155"/>
      <c r="T1082" s="156"/>
      <c r="AT1082" s="152" t="s">
        <v>196</v>
      </c>
      <c r="AU1082" s="152" t="s">
        <v>190</v>
      </c>
      <c r="AV1082" s="13" t="s">
        <v>190</v>
      </c>
      <c r="AW1082" s="13" t="s">
        <v>27</v>
      </c>
      <c r="AX1082" s="13" t="s">
        <v>72</v>
      </c>
      <c r="AY1082" s="152" t="s">
        <v>182</v>
      </c>
    </row>
    <row r="1083" spans="2:51" s="13" customFormat="1">
      <c r="B1083" s="151"/>
      <c r="D1083" s="141" t="s">
        <v>196</v>
      </c>
      <c r="E1083" s="152" t="s">
        <v>1</v>
      </c>
      <c r="F1083" s="153" t="s">
        <v>1034</v>
      </c>
      <c r="H1083" s="154">
        <v>3</v>
      </c>
      <c r="L1083" s="151"/>
      <c r="M1083" s="155"/>
      <c r="T1083" s="156"/>
      <c r="AT1083" s="152" t="s">
        <v>196</v>
      </c>
      <c r="AU1083" s="152" t="s">
        <v>190</v>
      </c>
      <c r="AV1083" s="13" t="s">
        <v>190</v>
      </c>
      <c r="AW1083" s="13" t="s">
        <v>27</v>
      </c>
      <c r="AX1083" s="13" t="s">
        <v>72</v>
      </c>
      <c r="AY1083" s="152" t="s">
        <v>182</v>
      </c>
    </row>
    <row r="1084" spans="2:51" s="13" customFormat="1">
      <c r="B1084" s="151"/>
      <c r="D1084" s="141" t="s">
        <v>196</v>
      </c>
      <c r="E1084" s="152" t="s">
        <v>1</v>
      </c>
      <c r="F1084" s="153" t="s">
        <v>1035</v>
      </c>
      <c r="H1084" s="154">
        <v>3.88</v>
      </c>
      <c r="L1084" s="151"/>
      <c r="M1084" s="155"/>
      <c r="T1084" s="156"/>
      <c r="AT1084" s="152" t="s">
        <v>196</v>
      </c>
      <c r="AU1084" s="152" t="s">
        <v>190</v>
      </c>
      <c r="AV1084" s="13" t="s">
        <v>190</v>
      </c>
      <c r="AW1084" s="13" t="s">
        <v>27</v>
      </c>
      <c r="AX1084" s="13" t="s">
        <v>72</v>
      </c>
      <c r="AY1084" s="152" t="s">
        <v>182</v>
      </c>
    </row>
    <row r="1085" spans="2:51" s="13" customFormat="1">
      <c r="B1085" s="151"/>
      <c r="D1085" s="141" t="s">
        <v>196</v>
      </c>
      <c r="E1085" s="152" t="s">
        <v>1</v>
      </c>
      <c r="F1085" s="153" t="s">
        <v>1036</v>
      </c>
      <c r="H1085" s="154">
        <v>-2.4750000000000001</v>
      </c>
      <c r="L1085" s="151"/>
      <c r="M1085" s="155"/>
      <c r="T1085" s="156"/>
      <c r="AT1085" s="152" t="s">
        <v>196</v>
      </c>
      <c r="AU1085" s="152" t="s">
        <v>190</v>
      </c>
      <c r="AV1085" s="13" t="s">
        <v>190</v>
      </c>
      <c r="AW1085" s="13" t="s">
        <v>27</v>
      </c>
      <c r="AX1085" s="13" t="s">
        <v>72</v>
      </c>
      <c r="AY1085" s="152" t="s">
        <v>182</v>
      </c>
    </row>
    <row r="1086" spans="2:51" s="13" customFormat="1">
      <c r="B1086" s="151"/>
      <c r="D1086" s="141" t="s">
        <v>196</v>
      </c>
      <c r="E1086" s="152" t="s">
        <v>1</v>
      </c>
      <c r="F1086" s="153" t="s">
        <v>1037</v>
      </c>
      <c r="H1086" s="154">
        <v>1.125</v>
      </c>
      <c r="L1086" s="151"/>
      <c r="M1086" s="155"/>
      <c r="T1086" s="156"/>
      <c r="AT1086" s="152" t="s">
        <v>196</v>
      </c>
      <c r="AU1086" s="152" t="s">
        <v>190</v>
      </c>
      <c r="AV1086" s="13" t="s">
        <v>190</v>
      </c>
      <c r="AW1086" s="13" t="s">
        <v>27</v>
      </c>
      <c r="AX1086" s="13" t="s">
        <v>72</v>
      </c>
      <c r="AY1086" s="152" t="s">
        <v>182</v>
      </c>
    </row>
    <row r="1087" spans="2:51" s="13" customFormat="1">
      <c r="B1087" s="151"/>
      <c r="D1087" s="141" t="s">
        <v>196</v>
      </c>
      <c r="E1087" s="152" t="s">
        <v>1</v>
      </c>
      <c r="F1087" s="153" t="s">
        <v>1038</v>
      </c>
      <c r="H1087" s="154">
        <v>-7.38</v>
      </c>
      <c r="L1087" s="151"/>
      <c r="M1087" s="155"/>
      <c r="T1087" s="156"/>
      <c r="AT1087" s="152" t="s">
        <v>196</v>
      </c>
      <c r="AU1087" s="152" t="s">
        <v>190</v>
      </c>
      <c r="AV1087" s="13" t="s">
        <v>190</v>
      </c>
      <c r="AW1087" s="13" t="s">
        <v>27</v>
      </c>
      <c r="AX1087" s="13" t="s">
        <v>72</v>
      </c>
      <c r="AY1087" s="152" t="s">
        <v>182</v>
      </c>
    </row>
    <row r="1088" spans="2:51" s="13" customFormat="1">
      <c r="B1088" s="151"/>
      <c r="D1088" s="141" t="s">
        <v>196</v>
      </c>
      <c r="E1088" s="152" t="s">
        <v>1</v>
      </c>
      <c r="F1088" s="153" t="s">
        <v>1039</v>
      </c>
      <c r="H1088" s="154">
        <v>-2.0249999999999999</v>
      </c>
      <c r="L1088" s="151"/>
      <c r="M1088" s="155"/>
      <c r="T1088" s="156"/>
      <c r="AT1088" s="152" t="s">
        <v>196</v>
      </c>
      <c r="AU1088" s="152" t="s">
        <v>190</v>
      </c>
      <c r="AV1088" s="13" t="s">
        <v>190</v>
      </c>
      <c r="AW1088" s="13" t="s">
        <v>27</v>
      </c>
      <c r="AX1088" s="13" t="s">
        <v>72</v>
      </c>
      <c r="AY1088" s="152" t="s">
        <v>182</v>
      </c>
    </row>
    <row r="1089" spans="2:51" s="13" customFormat="1">
      <c r="B1089" s="151"/>
      <c r="D1089" s="141" t="s">
        <v>196</v>
      </c>
      <c r="E1089" s="152" t="s">
        <v>1</v>
      </c>
      <c r="F1089" s="153" t="s">
        <v>1040</v>
      </c>
      <c r="H1089" s="154">
        <v>-5.7380000000000004</v>
      </c>
      <c r="L1089" s="151"/>
      <c r="M1089" s="155"/>
      <c r="T1089" s="156"/>
      <c r="AT1089" s="152" t="s">
        <v>196</v>
      </c>
      <c r="AU1089" s="152" t="s">
        <v>190</v>
      </c>
      <c r="AV1089" s="13" t="s">
        <v>190</v>
      </c>
      <c r="AW1089" s="13" t="s">
        <v>27</v>
      </c>
      <c r="AX1089" s="13" t="s">
        <v>72</v>
      </c>
      <c r="AY1089" s="152" t="s">
        <v>182</v>
      </c>
    </row>
    <row r="1090" spans="2:51" s="13" customFormat="1">
      <c r="B1090" s="151"/>
      <c r="D1090" s="141" t="s">
        <v>196</v>
      </c>
      <c r="E1090" s="152" t="s">
        <v>1</v>
      </c>
      <c r="F1090" s="153" t="s">
        <v>1041</v>
      </c>
      <c r="H1090" s="154">
        <v>1.02</v>
      </c>
      <c r="L1090" s="151"/>
      <c r="M1090" s="155"/>
      <c r="T1090" s="156"/>
      <c r="AT1090" s="152" t="s">
        <v>196</v>
      </c>
      <c r="AU1090" s="152" t="s">
        <v>190</v>
      </c>
      <c r="AV1090" s="13" t="s">
        <v>190</v>
      </c>
      <c r="AW1090" s="13" t="s">
        <v>27</v>
      </c>
      <c r="AX1090" s="13" t="s">
        <v>72</v>
      </c>
      <c r="AY1090" s="152" t="s">
        <v>182</v>
      </c>
    </row>
    <row r="1091" spans="2:51" s="13" customFormat="1">
      <c r="B1091" s="151"/>
      <c r="D1091" s="141" t="s">
        <v>196</v>
      </c>
      <c r="E1091" s="152" t="s">
        <v>1</v>
      </c>
      <c r="F1091" s="153" t="s">
        <v>1042</v>
      </c>
      <c r="H1091" s="154">
        <v>-0.75</v>
      </c>
      <c r="L1091" s="151"/>
      <c r="M1091" s="155"/>
      <c r="T1091" s="156"/>
      <c r="AT1091" s="152" t="s">
        <v>196</v>
      </c>
      <c r="AU1091" s="152" t="s">
        <v>190</v>
      </c>
      <c r="AV1091" s="13" t="s">
        <v>190</v>
      </c>
      <c r="AW1091" s="13" t="s">
        <v>27</v>
      </c>
      <c r="AX1091" s="13" t="s">
        <v>72</v>
      </c>
      <c r="AY1091" s="152" t="s">
        <v>182</v>
      </c>
    </row>
    <row r="1092" spans="2:51" s="13" customFormat="1">
      <c r="B1092" s="151"/>
      <c r="D1092" s="141" t="s">
        <v>196</v>
      </c>
      <c r="E1092" s="152" t="s">
        <v>1</v>
      </c>
      <c r="F1092" s="153" t="s">
        <v>1043</v>
      </c>
      <c r="H1092" s="154">
        <v>0.52500000000000002</v>
      </c>
      <c r="L1092" s="151"/>
      <c r="M1092" s="155"/>
      <c r="T1092" s="156"/>
      <c r="AT1092" s="152" t="s">
        <v>196</v>
      </c>
      <c r="AU1092" s="152" t="s">
        <v>190</v>
      </c>
      <c r="AV1092" s="13" t="s">
        <v>190</v>
      </c>
      <c r="AW1092" s="13" t="s">
        <v>27</v>
      </c>
      <c r="AX1092" s="13" t="s">
        <v>72</v>
      </c>
      <c r="AY1092" s="152" t="s">
        <v>182</v>
      </c>
    </row>
    <row r="1093" spans="2:51" s="13" customFormat="1">
      <c r="B1093" s="151"/>
      <c r="D1093" s="141" t="s">
        <v>196</v>
      </c>
      <c r="E1093" s="152" t="s">
        <v>1</v>
      </c>
      <c r="F1093" s="153" t="s">
        <v>1044</v>
      </c>
      <c r="H1093" s="154">
        <v>-4.375</v>
      </c>
      <c r="L1093" s="151"/>
      <c r="M1093" s="155"/>
      <c r="T1093" s="156"/>
      <c r="AT1093" s="152" t="s">
        <v>196</v>
      </c>
      <c r="AU1093" s="152" t="s">
        <v>190</v>
      </c>
      <c r="AV1093" s="13" t="s">
        <v>190</v>
      </c>
      <c r="AW1093" s="13" t="s">
        <v>27</v>
      </c>
      <c r="AX1093" s="13" t="s">
        <v>72</v>
      </c>
      <c r="AY1093" s="152" t="s">
        <v>182</v>
      </c>
    </row>
    <row r="1094" spans="2:51" s="13" customFormat="1">
      <c r="B1094" s="151"/>
      <c r="D1094" s="141" t="s">
        <v>196</v>
      </c>
      <c r="E1094" s="152" t="s">
        <v>1</v>
      </c>
      <c r="F1094" s="153" t="s">
        <v>1045</v>
      </c>
      <c r="H1094" s="154">
        <v>0.7</v>
      </c>
      <c r="L1094" s="151"/>
      <c r="M1094" s="155"/>
      <c r="T1094" s="156"/>
      <c r="AT1094" s="152" t="s">
        <v>196</v>
      </c>
      <c r="AU1094" s="152" t="s">
        <v>190</v>
      </c>
      <c r="AV1094" s="13" t="s">
        <v>190</v>
      </c>
      <c r="AW1094" s="13" t="s">
        <v>27</v>
      </c>
      <c r="AX1094" s="13" t="s">
        <v>72</v>
      </c>
      <c r="AY1094" s="152" t="s">
        <v>182</v>
      </c>
    </row>
    <row r="1095" spans="2:51" s="13" customFormat="1">
      <c r="B1095" s="151"/>
      <c r="D1095" s="141" t="s">
        <v>196</v>
      </c>
      <c r="E1095" s="152" t="s">
        <v>1</v>
      </c>
      <c r="F1095" s="153" t="s">
        <v>1046</v>
      </c>
      <c r="H1095" s="154">
        <v>-20.399999999999999</v>
      </c>
      <c r="L1095" s="151"/>
      <c r="M1095" s="155"/>
      <c r="T1095" s="156"/>
      <c r="AT1095" s="152" t="s">
        <v>196</v>
      </c>
      <c r="AU1095" s="152" t="s">
        <v>190</v>
      </c>
      <c r="AV1095" s="13" t="s">
        <v>190</v>
      </c>
      <c r="AW1095" s="13" t="s">
        <v>27</v>
      </c>
      <c r="AX1095" s="13" t="s">
        <v>72</v>
      </c>
      <c r="AY1095" s="152" t="s">
        <v>182</v>
      </c>
    </row>
    <row r="1096" spans="2:51" s="13" customFormat="1">
      <c r="B1096" s="151"/>
      <c r="D1096" s="141" t="s">
        <v>196</v>
      </c>
      <c r="E1096" s="152" t="s">
        <v>1</v>
      </c>
      <c r="F1096" s="153" t="s">
        <v>1041</v>
      </c>
      <c r="H1096" s="154">
        <v>1.02</v>
      </c>
      <c r="L1096" s="151"/>
      <c r="M1096" s="155"/>
      <c r="T1096" s="156"/>
      <c r="AT1096" s="152" t="s">
        <v>196</v>
      </c>
      <c r="AU1096" s="152" t="s">
        <v>190</v>
      </c>
      <c r="AV1096" s="13" t="s">
        <v>190</v>
      </c>
      <c r="AW1096" s="13" t="s">
        <v>27</v>
      </c>
      <c r="AX1096" s="13" t="s">
        <v>72</v>
      </c>
      <c r="AY1096" s="152" t="s">
        <v>182</v>
      </c>
    </row>
    <row r="1097" spans="2:51" s="13" customFormat="1">
      <c r="B1097" s="151"/>
      <c r="D1097" s="141" t="s">
        <v>196</v>
      </c>
      <c r="E1097" s="152" t="s">
        <v>1</v>
      </c>
      <c r="F1097" s="153" t="s">
        <v>1047</v>
      </c>
      <c r="H1097" s="154">
        <v>-4.05</v>
      </c>
      <c r="L1097" s="151"/>
      <c r="M1097" s="155"/>
      <c r="T1097" s="156"/>
      <c r="AT1097" s="152" t="s">
        <v>196</v>
      </c>
      <c r="AU1097" s="152" t="s">
        <v>190</v>
      </c>
      <c r="AV1097" s="13" t="s">
        <v>190</v>
      </c>
      <c r="AW1097" s="13" t="s">
        <v>27</v>
      </c>
      <c r="AX1097" s="13" t="s">
        <v>72</v>
      </c>
      <c r="AY1097" s="152" t="s">
        <v>182</v>
      </c>
    </row>
    <row r="1098" spans="2:51" s="13" customFormat="1">
      <c r="B1098" s="151"/>
      <c r="D1098" s="141" t="s">
        <v>196</v>
      </c>
      <c r="E1098" s="152" t="s">
        <v>1</v>
      </c>
      <c r="F1098" s="153" t="s">
        <v>1048</v>
      </c>
      <c r="H1098" s="154">
        <v>-1.7689999999999999</v>
      </c>
      <c r="L1098" s="151"/>
      <c r="M1098" s="155"/>
      <c r="T1098" s="156"/>
      <c r="AT1098" s="152" t="s">
        <v>196</v>
      </c>
      <c r="AU1098" s="152" t="s">
        <v>190</v>
      </c>
      <c r="AV1098" s="13" t="s">
        <v>190</v>
      </c>
      <c r="AW1098" s="13" t="s">
        <v>27</v>
      </c>
      <c r="AX1098" s="13" t="s">
        <v>72</v>
      </c>
      <c r="AY1098" s="152" t="s">
        <v>182</v>
      </c>
    </row>
    <row r="1099" spans="2:51" s="13" customFormat="1" ht="22.5">
      <c r="B1099" s="151"/>
      <c r="D1099" s="141" t="s">
        <v>196</v>
      </c>
      <c r="E1099" s="152" t="s">
        <v>1</v>
      </c>
      <c r="F1099" s="153" t="s">
        <v>1049</v>
      </c>
      <c r="H1099" s="154">
        <v>1</v>
      </c>
      <c r="L1099" s="151"/>
      <c r="M1099" s="155"/>
      <c r="T1099" s="156"/>
      <c r="AT1099" s="152" t="s">
        <v>196</v>
      </c>
      <c r="AU1099" s="152" t="s">
        <v>190</v>
      </c>
      <c r="AV1099" s="13" t="s">
        <v>190</v>
      </c>
      <c r="AW1099" s="13" t="s">
        <v>27</v>
      </c>
      <c r="AX1099" s="13" t="s">
        <v>72</v>
      </c>
      <c r="AY1099" s="152" t="s">
        <v>182</v>
      </c>
    </row>
    <row r="1100" spans="2:51" s="15" customFormat="1">
      <c r="B1100" s="172"/>
      <c r="D1100" s="141" t="s">
        <v>196</v>
      </c>
      <c r="E1100" s="173" t="s">
        <v>1</v>
      </c>
      <c r="F1100" s="174" t="s">
        <v>379</v>
      </c>
      <c r="H1100" s="175">
        <v>361.24599999999998</v>
      </c>
      <c r="L1100" s="172"/>
      <c r="M1100" s="176"/>
      <c r="T1100" s="177"/>
      <c r="AT1100" s="173" t="s">
        <v>196</v>
      </c>
      <c r="AU1100" s="173" t="s">
        <v>190</v>
      </c>
      <c r="AV1100" s="15" t="s">
        <v>106</v>
      </c>
      <c r="AW1100" s="15" t="s">
        <v>27</v>
      </c>
      <c r="AX1100" s="15" t="s">
        <v>72</v>
      </c>
      <c r="AY1100" s="173" t="s">
        <v>182</v>
      </c>
    </row>
    <row r="1101" spans="2:51" s="12" customFormat="1">
      <c r="B1101" s="146"/>
      <c r="D1101" s="141" t="s">
        <v>196</v>
      </c>
      <c r="E1101" s="147" t="s">
        <v>1</v>
      </c>
      <c r="F1101" s="148" t="s">
        <v>1050</v>
      </c>
      <c r="H1101" s="147" t="s">
        <v>1</v>
      </c>
      <c r="L1101" s="146"/>
      <c r="M1101" s="149"/>
      <c r="T1101" s="150"/>
      <c r="AT1101" s="147" t="s">
        <v>196</v>
      </c>
      <c r="AU1101" s="147" t="s">
        <v>190</v>
      </c>
      <c r="AV1101" s="12" t="s">
        <v>80</v>
      </c>
      <c r="AW1101" s="12" t="s">
        <v>27</v>
      </c>
      <c r="AX1101" s="12" t="s">
        <v>72</v>
      </c>
      <c r="AY1101" s="147" t="s">
        <v>182</v>
      </c>
    </row>
    <row r="1102" spans="2:51" s="13" customFormat="1" ht="22.5">
      <c r="B1102" s="151"/>
      <c r="D1102" s="141" t="s">
        <v>196</v>
      </c>
      <c r="E1102" s="152" t="s">
        <v>1</v>
      </c>
      <c r="F1102" s="153" t="s">
        <v>1051</v>
      </c>
      <c r="H1102" s="154">
        <v>437.85</v>
      </c>
      <c r="L1102" s="151"/>
      <c r="M1102" s="155"/>
      <c r="T1102" s="156"/>
      <c r="AT1102" s="152" t="s">
        <v>196</v>
      </c>
      <c r="AU1102" s="152" t="s">
        <v>190</v>
      </c>
      <c r="AV1102" s="13" t="s">
        <v>190</v>
      </c>
      <c r="AW1102" s="13" t="s">
        <v>27</v>
      </c>
      <c r="AX1102" s="13" t="s">
        <v>72</v>
      </c>
      <c r="AY1102" s="152" t="s">
        <v>182</v>
      </c>
    </row>
    <row r="1103" spans="2:51" s="13" customFormat="1">
      <c r="B1103" s="151"/>
      <c r="D1103" s="141" t="s">
        <v>196</v>
      </c>
      <c r="E1103" s="152" t="s">
        <v>1</v>
      </c>
      <c r="F1103" s="153" t="s">
        <v>1052</v>
      </c>
      <c r="H1103" s="154">
        <v>-2.3439999999999999</v>
      </c>
      <c r="L1103" s="151"/>
      <c r="M1103" s="155"/>
      <c r="T1103" s="156"/>
      <c r="AT1103" s="152" t="s">
        <v>196</v>
      </c>
      <c r="AU1103" s="152" t="s">
        <v>190</v>
      </c>
      <c r="AV1103" s="13" t="s">
        <v>190</v>
      </c>
      <c r="AW1103" s="13" t="s">
        <v>27</v>
      </c>
      <c r="AX1103" s="13" t="s">
        <v>72</v>
      </c>
      <c r="AY1103" s="152" t="s">
        <v>182</v>
      </c>
    </row>
    <row r="1104" spans="2:51" s="13" customFormat="1">
      <c r="B1104" s="151"/>
      <c r="D1104" s="141" t="s">
        <v>196</v>
      </c>
      <c r="E1104" s="152" t="s">
        <v>1</v>
      </c>
      <c r="F1104" s="153" t="s">
        <v>1053</v>
      </c>
      <c r="H1104" s="154">
        <v>0.75</v>
      </c>
      <c r="L1104" s="151"/>
      <c r="M1104" s="155"/>
      <c r="T1104" s="156"/>
      <c r="AT1104" s="152" t="s">
        <v>196</v>
      </c>
      <c r="AU1104" s="152" t="s">
        <v>190</v>
      </c>
      <c r="AV1104" s="13" t="s">
        <v>190</v>
      </c>
      <c r="AW1104" s="13" t="s">
        <v>27</v>
      </c>
      <c r="AX1104" s="13" t="s">
        <v>72</v>
      </c>
      <c r="AY1104" s="152" t="s">
        <v>182</v>
      </c>
    </row>
    <row r="1105" spans="2:51" s="13" customFormat="1">
      <c r="B1105" s="151"/>
      <c r="D1105" s="141" t="s">
        <v>196</v>
      </c>
      <c r="E1105" s="152" t="s">
        <v>1</v>
      </c>
      <c r="F1105" s="153" t="s">
        <v>1054</v>
      </c>
      <c r="H1105" s="154">
        <v>-1.3129999999999999</v>
      </c>
      <c r="L1105" s="151"/>
      <c r="M1105" s="155"/>
      <c r="T1105" s="156"/>
      <c r="AT1105" s="152" t="s">
        <v>196</v>
      </c>
      <c r="AU1105" s="152" t="s">
        <v>190</v>
      </c>
      <c r="AV1105" s="13" t="s">
        <v>190</v>
      </c>
      <c r="AW1105" s="13" t="s">
        <v>27</v>
      </c>
      <c r="AX1105" s="13" t="s">
        <v>72</v>
      </c>
      <c r="AY1105" s="152" t="s">
        <v>182</v>
      </c>
    </row>
    <row r="1106" spans="2:51" s="13" customFormat="1">
      <c r="B1106" s="151"/>
      <c r="D1106" s="141" t="s">
        <v>196</v>
      </c>
      <c r="E1106" s="152" t="s">
        <v>1</v>
      </c>
      <c r="F1106" s="153" t="s">
        <v>1055</v>
      </c>
      <c r="H1106" s="154">
        <v>0.3</v>
      </c>
      <c r="L1106" s="151"/>
      <c r="M1106" s="155"/>
      <c r="T1106" s="156"/>
      <c r="AT1106" s="152" t="s">
        <v>196</v>
      </c>
      <c r="AU1106" s="152" t="s">
        <v>190</v>
      </c>
      <c r="AV1106" s="13" t="s">
        <v>190</v>
      </c>
      <c r="AW1106" s="13" t="s">
        <v>27</v>
      </c>
      <c r="AX1106" s="13" t="s">
        <v>72</v>
      </c>
      <c r="AY1106" s="152" t="s">
        <v>182</v>
      </c>
    </row>
    <row r="1107" spans="2:51" s="13" customFormat="1">
      <c r="B1107" s="151"/>
      <c r="D1107" s="141" t="s">
        <v>196</v>
      </c>
      <c r="E1107" s="152" t="s">
        <v>1</v>
      </c>
      <c r="F1107" s="153" t="s">
        <v>1056</v>
      </c>
      <c r="H1107" s="154">
        <v>-2.8130000000000002</v>
      </c>
      <c r="L1107" s="151"/>
      <c r="M1107" s="155"/>
      <c r="T1107" s="156"/>
      <c r="AT1107" s="152" t="s">
        <v>196</v>
      </c>
      <c r="AU1107" s="152" t="s">
        <v>190</v>
      </c>
      <c r="AV1107" s="13" t="s">
        <v>190</v>
      </c>
      <c r="AW1107" s="13" t="s">
        <v>27</v>
      </c>
      <c r="AX1107" s="13" t="s">
        <v>72</v>
      </c>
      <c r="AY1107" s="152" t="s">
        <v>182</v>
      </c>
    </row>
    <row r="1108" spans="2:51" s="13" customFormat="1">
      <c r="B1108" s="151"/>
      <c r="D1108" s="141" t="s">
        <v>196</v>
      </c>
      <c r="E1108" s="152" t="s">
        <v>1</v>
      </c>
      <c r="F1108" s="153" t="s">
        <v>1055</v>
      </c>
      <c r="H1108" s="154">
        <v>0.3</v>
      </c>
      <c r="L1108" s="151"/>
      <c r="M1108" s="155"/>
      <c r="T1108" s="156"/>
      <c r="AT1108" s="152" t="s">
        <v>196</v>
      </c>
      <c r="AU1108" s="152" t="s">
        <v>190</v>
      </c>
      <c r="AV1108" s="13" t="s">
        <v>190</v>
      </c>
      <c r="AW1108" s="13" t="s">
        <v>27</v>
      </c>
      <c r="AX1108" s="13" t="s">
        <v>72</v>
      </c>
      <c r="AY1108" s="152" t="s">
        <v>182</v>
      </c>
    </row>
    <row r="1109" spans="2:51" s="13" customFormat="1">
      <c r="B1109" s="151"/>
      <c r="D1109" s="141" t="s">
        <v>196</v>
      </c>
      <c r="E1109" s="152" t="s">
        <v>1</v>
      </c>
      <c r="F1109" s="153" t="s">
        <v>1057</v>
      </c>
      <c r="H1109" s="154">
        <v>-1.875</v>
      </c>
      <c r="L1109" s="151"/>
      <c r="M1109" s="155"/>
      <c r="T1109" s="156"/>
      <c r="AT1109" s="152" t="s">
        <v>196</v>
      </c>
      <c r="AU1109" s="152" t="s">
        <v>190</v>
      </c>
      <c r="AV1109" s="13" t="s">
        <v>190</v>
      </c>
      <c r="AW1109" s="13" t="s">
        <v>27</v>
      </c>
      <c r="AX1109" s="13" t="s">
        <v>72</v>
      </c>
      <c r="AY1109" s="152" t="s">
        <v>182</v>
      </c>
    </row>
    <row r="1110" spans="2:51" s="13" customFormat="1">
      <c r="B1110" s="151"/>
      <c r="D1110" s="141" t="s">
        <v>196</v>
      </c>
      <c r="E1110" s="152" t="s">
        <v>1</v>
      </c>
      <c r="F1110" s="153" t="s">
        <v>1058</v>
      </c>
      <c r="H1110" s="154">
        <v>-4.6879999999999997</v>
      </c>
      <c r="L1110" s="151"/>
      <c r="M1110" s="155"/>
      <c r="T1110" s="156"/>
      <c r="AT1110" s="152" t="s">
        <v>196</v>
      </c>
      <c r="AU1110" s="152" t="s">
        <v>190</v>
      </c>
      <c r="AV1110" s="13" t="s">
        <v>190</v>
      </c>
      <c r="AW1110" s="13" t="s">
        <v>27</v>
      </c>
      <c r="AX1110" s="13" t="s">
        <v>72</v>
      </c>
      <c r="AY1110" s="152" t="s">
        <v>182</v>
      </c>
    </row>
    <row r="1111" spans="2:51" s="13" customFormat="1">
      <c r="B1111" s="151"/>
      <c r="D1111" s="141" t="s">
        <v>196</v>
      </c>
      <c r="E1111" s="152" t="s">
        <v>1</v>
      </c>
      <c r="F1111" s="153" t="s">
        <v>1053</v>
      </c>
      <c r="H1111" s="154">
        <v>0.75</v>
      </c>
      <c r="L1111" s="151"/>
      <c r="M1111" s="155"/>
      <c r="T1111" s="156"/>
      <c r="AT1111" s="152" t="s">
        <v>196</v>
      </c>
      <c r="AU1111" s="152" t="s">
        <v>190</v>
      </c>
      <c r="AV1111" s="13" t="s">
        <v>190</v>
      </c>
      <c r="AW1111" s="13" t="s">
        <v>27</v>
      </c>
      <c r="AX1111" s="13" t="s">
        <v>72</v>
      </c>
      <c r="AY1111" s="152" t="s">
        <v>182</v>
      </c>
    </row>
    <row r="1112" spans="2:51" s="13" customFormat="1">
      <c r="B1112" s="151"/>
      <c r="D1112" s="141" t="s">
        <v>196</v>
      </c>
      <c r="E1112" s="152" t="s">
        <v>1</v>
      </c>
      <c r="F1112" s="153" t="s">
        <v>1059</v>
      </c>
      <c r="H1112" s="154">
        <v>-11.25</v>
      </c>
      <c r="L1112" s="151"/>
      <c r="M1112" s="155"/>
      <c r="T1112" s="156"/>
      <c r="AT1112" s="152" t="s">
        <v>196</v>
      </c>
      <c r="AU1112" s="152" t="s">
        <v>190</v>
      </c>
      <c r="AV1112" s="13" t="s">
        <v>190</v>
      </c>
      <c r="AW1112" s="13" t="s">
        <v>27</v>
      </c>
      <c r="AX1112" s="13" t="s">
        <v>72</v>
      </c>
      <c r="AY1112" s="152" t="s">
        <v>182</v>
      </c>
    </row>
    <row r="1113" spans="2:51" s="13" customFormat="1">
      <c r="B1113" s="151"/>
      <c r="D1113" s="141" t="s">
        <v>196</v>
      </c>
      <c r="E1113" s="152" t="s">
        <v>1</v>
      </c>
      <c r="F1113" s="153" t="s">
        <v>1060</v>
      </c>
      <c r="H1113" s="154">
        <v>1.875</v>
      </c>
      <c r="L1113" s="151"/>
      <c r="M1113" s="155"/>
      <c r="T1113" s="156"/>
      <c r="AT1113" s="152" t="s">
        <v>196</v>
      </c>
      <c r="AU1113" s="152" t="s">
        <v>190</v>
      </c>
      <c r="AV1113" s="13" t="s">
        <v>190</v>
      </c>
      <c r="AW1113" s="13" t="s">
        <v>27</v>
      </c>
      <c r="AX1113" s="13" t="s">
        <v>72</v>
      </c>
      <c r="AY1113" s="152" t="s">
        <v>182</v>
      </c>
    </row>
    <row r="1114" spans="2:51" s="13" customFormat="1">
      <c r="B1114" s="151"/>
      <c r="D1114" s="141" t="s">
        <v>196</v>
      </c>
      <c r="E1114" s="152" t="s">
        <v>1</v>
      </c>
      <c r="F1114" s="153" t="s">
        <v>1061</v>
      </c>
      <c r="H1114" s="154">
        <v>-5.0439999999999996</v>
      </c>
      <c r="L1114" s="151"/>
      <c r="M1114" s="155"/>
      <c r="T1114" s="156"/>
      <c r="AT1114" s="152" t="s">
        <v>196</v>
      </c>
      <c r="AU1114" s="152" t="s">
        <v>190</v>
      </c>
      <c r="AV1114" s="13" t="s">
        <v>190</v>
      </c>
      <c r="AW1114" s="13" t="s">
        <v>27</v>
      </c>
      <c r="AX1114" s="13" t="s">
        <v>72</v>
      </c>
      <c r="AY1114" s="152" t="s">
        <v>182</v>
      </c>
    </row>
    <row r="1115" spans="2:51" s="13" customFormat="1">
      <c r="B1115" s="151"/>
      <c r="D1115" s="141" t="s">
        <v>196</v>
      </c>
      <c r="E1115" s="152" t="s">
        <v>1</v>
      </c>
      <c r="F1115" s="153" t="s">
        <v>1062</v>
      </c>
      <c r="H1115" s="154">
        <v>0.46899999999999997</v>
      </c>
      <c r="L1115" s="151"/>
      <c r="M1115" s="155"/>
      <c r="T1115" s="156"/>
      <c r="AT1115" s="152" t="s">
        <v>196</v>
      </c>
      <c r="AU1115" s="152" t="s">
        <v>190</v>
      </c>
      <c r="AV1115" s="13" t="s">
        <v>190</v>
      </c>
      <c r="AW1115" s="13" t="s">
        <v>27</v>
      </c>
      <c r="AX1115" s="13" t="s">
        <v>72</v>
      </c>
      <c r="AY1115" s="152" t="s">
        <v>182</v>
      </c>
    </row>
    <row r="1116" spans="2:51" s="13" customFormat="1">
      <c r="B1116" s="151"/>
      <c r="D1116" s="141" t="s">
        <v>196</v>
      </c>
      <c r="E1116" s="152" t="s">
        <v>1</v>
      </c>
      <c r="F1116" s="153" t="s">
        <v>1063</v>
      </c>
      <c r="H1116" s="154">
        <v>-2.3439999999999999</v>
      </c>
      <c r="L1116" s="151"/>
      <c r="M1116" s="155"/>
      <c r="T1116" s="156"/>
      <c r="AT1116" s="152" t="s">
        <v>196</v>
      </c>
      <c r="AU1116" s="152" t="s">
        <v>190</v>
      </c>
      <c r="AV1116" s="13" t="s">
        <v>190</v>
      </c>
      <c r="AW1116" s="13" t="s">
        <v>27</v>
      </c>
      <c r="AX1116" s="13" t="s">
        <v>72</v>
      </c>
      <c r="AY1116" s="152" t="s">
        <v>182</v>
      </c>
    </row>
    <row r="1117" spans="2:51" s="13" customFormat="1">
      <c r="B1117" s="151"/>
      <c r="D1117" s="141" t="s">
        <v>196</v>
      </c>
      <c r="E1117" s="152" t="s">
        <v>1</v>
      </c>
      <c r="F1117" s="153" t="s">
        <v>1062</v>
      </c>
      <c r="H1117" s="154">
        <v>0.46899999999999997</v>
      </c>
      <c r="L1117" s="151"/>
      <c r="M1117" s="155"/>
      <c r="T1117" s="156"/>
      <c r="AT1117" s="152" t="s">
        <v>196</v>
      </c>
      <c r="AU1117" s="152" t="s">
        <v>190</v>
      </c>
      <c r="AV1117" s="13" t="s">
        <v>190</v>
      </c>
      <c r="AW1117" s="13" t="s">
        <v>27</v>
      </c>
      <c r="AX1117" s="13" t="s">
        <v>72</v>
      </c>
      <c r="AY1117" s="152" t="s">
        <v>182</v>
      </c>
    </row>
    <row r="1118" spans="2:51" s="13" customFormat="1">
      <c r="B1118" s="151"/>
      <c r="D1118" s="141" t="s">
        <v>196</v>
      </c>
      <c r="E1118" s="152" t="s">
        <v>1</v>
      </c>
      <c r="F1118" s="153" t="s">
        <v>1064</v>
      </c>
      <c r="H1118" s="154">
        <v>-5.8049999999999997</v>
      </c>
      <c r="L1118" s="151"/>
      <c r="M1118" s="155"/>
      <c r="T1118" s="156"/>
      <c r="AT1118" s="152" t="s">
        <v>196</v>
      </c>
      <c r="AU1118" s="152" t="s">
        <v>190</v>
      </c>
      <c r="AV1118" s="13" t="s">
        <v>190</v>
      </c>
      <c r="AW1118" s="13" t="s">
        <v>27</v>
      </c>
      <c r="AX1118" s="13" t="s">
        <v>72</v>
      </c>
      <c r="AY1118" s="152" t="s">
        <v>182</v>
      </c>
    </row>
    <row r="1119" spans="2:51" s="13" customFormat="1">
      <c r="B1119" s="151"/>
      <c r="D1119" s="141" t="s">
        <v>196</v>
      </c>
      <c r="E1119" s="152" t="s">
        <v>1</v>
      </c>
      <c r="F1119" s="153" t="s">
        <v>1065</v>
      </c>
      <c r="H1119" s="154">
        <v>-6.3</v>
      </c>
      <c r="L1119" s="151"/>
      <c r="M1119" s="155"/>
      <c r="T1119" s="156"/>
      <c r="AT1119" s="152" t="s">
        <v>196</v>
      </c>
      <c r="AU1119" s="152" t="s">
        <v>190</v>
      </c>
      <c r="AV1119" s="13" t="s">
        <v>190</v>
      </c>
      <c r="AW1119" s="13" t="s">
        <v>27</v>
      </c>
      <c r="AX1119" s="13" t="s">
        <v>72</v>
      </c>
      <c r="AY1119" s="152" t="s">
        <v>182</v>
      </c>
    </row>
    <row r="1120" spans="2:51" s="13" customFormat="1">
      <c r="B1120" s="151"/>
      <c r="D1120" s="141" t="s">
        <v>196</v>
      </c>
      <c r="E1120" s="152" t="s">
        <v>1</v>
      </c>
      <c r="F1120" s="153" t="s">
        <v>1066</v>
      </c>
      <c r="H1120" s="154">
        <v>-2.1</v>
      </c>
      <c r="L1120" s="151"/>
      <c r="M1120" s="155"/>
      <c r="T1120" s="156"/>
      <c r="AT1120" s="152" t="s">
        <v>196</v>
      </c>
      <c r="AU1120" s="152" t="s">
        <v>190</v>
      </c>
      <c r="AV1120" s="13" t="s">
        <v>190</v>
      </c>
      <c r="AW1120" s="13" t="s">
        <v>27</v>
      </c>
      <c r="AX1120" s="13" t="s">
        <v>72</v>
      </c>
      <c r="AY1120" s="152" t="s">
        <v>182</v>
      </c>
    </row>
    <row r="1121" spans="2:65" s="13" customFormat="1">
      <c r="B1121" s="151"/>
      <c r="D1121" s="141" t="s">
        <v>196</v>
      </c>
      <c r="E1121" s="152" t="s">
        <v>1</v>
      </c>
      <c r="F1121" s="153" t="s">
        <v>1067</v>
      </c>
      <c r="H1121" s="154">
        <v>-1.72</v>
      </c>
      <c r="L1121" s="151"/>
      <c r="M1121" s="155"/>
      <c r="T1121" s="156"/>
      <c r="AT1121" s="152" t="s">
        <v>196</v>
      </c>
      <c r="AU1121" s="152" t="s">
        <v>190</v>
      </c>
      <c r="AV1121" s="13" t="s">
        <v>190</v>
      </c>
      <c r="AW1121" s="13" t="s">
        <v>27</v>
      </c>
      <c r="AX1121" s="13" t="s">
        <v>72</v>
      </c>
      <c r="AY1121" s="152" t="s">
        <v>182</v>
      </c>
    </row>
    <row r="1122" spans="2:65" s="13" customFormat="1">
      <c r="B1122" s="151"/>
      <c r="D1122" s="141" t="s">
        <v>196</v>
      </c>
      <c r="E1122" s="152" t="s">
        <v>1</v>
      </c>
      <c r="F1122" s="153" t="s">
        <v>1068</v>
      </c>
      <c r="H1122" s="154">
        <v>0.3</v>
      </c>
      <c r="L1122" s="151"/>
      <c r="M1122" s="155"/>
      <c r="T1122" s="156"/>
      <c r="AT1122" s="152" t="s">
        <v>196</v>
      </c>
      <c r="AU1122" s="152" t="s">
        <v>190</v>
      </c>
      <c r="AV1122" s="13" t="s">
        <v>190</v>
      </c>
      <c r="AW1122" s="13" t="s">
        <v>27</v>
      </c>
      <c r="AX1122" s="13" t="s">
        <v>72</v>
      </c>
      <c r="AY1122" s="152" t="s">
        <v>182</v>
      </c>
    </row>
    <row r="1123" spans="2:65" s="15" customFormat="1">
      <c r="B1123" s="172"/>
      <c r="D1123" s="141" t="s">
        <v>196</v>
      </c>
      <c r="E1123" s="173" t="s">
        <v>1</v>
      </c>
      <c r="F1123" s="174" t="s">
        <v>379</v>
      </c>
      <c r="H1123" s="175">
        <v>395.46700000000004</v>
      </c>
      <c r="L1123" s="172"/>
      <c r="M1123" s="176"/>
      <c r="T1123" s="177"/>
      <c r="AT1123" s="173" t="s">
        <v>196</v>
      </c>
      <c r="AU1123" s="173" t="s">
        <v>190</v>
      </c>
      <c r="AV1123" s="15" t="s">
        <v>106</v>
      </c>
      <c r="AW1123" s="15" t="s">
        <v>27</v>
      </c>
      <c r="AX1123" s="15" t="s">
        <v>72</v>
      </c>
      <c r="AY1123" s="173" t="s">
        <v>182</v>
      </c>
    </row>
    <row r="1124" spans="2:65" s="14" customFormat="1">
      <c r="B1124" s="157"/>
      <c r="D1124" s="141" t="s">
        <v>196</v>
      </c>
      <c r="E1124" s="158" t="s">
        <v>1</v>
      </c>
      <c r="F1124" s="159" t="s">
        <v>201</v>
      </c>
      <c r="H1124" s="160">
        <v>933.43</v>
      </c>
      <c r="L1124" s="157"/>
      <c r="M1124" s="161"/>
      <c r="T1124" s="162"/>
      <c r="AT1124" s="158" t="s">
        <v>196</v>
      </c>
      <c r="AU1124" s="158" t="s">
        <v>190</v>
      </c>
      <c r="AV1124" s="14" t="s">
        <v>189</v>
      </c>
      <c r="AW1124" s="14" t="s">
        <v>27</v>
      </c>
      <c r="AX1124" s="14" t="s">
        <v>80</v>
      </c>
      <c r="AY1124" s="158" t="s">
        <v>182</v>
      </c>
    </row>
    <row r="1125" spans="2:65" s="1" customFormat="1" ht="24.2" customHeight="1">
      <c r="B1125" s="29"/>
      <c r="C1125" s="129" t="s">
        <v>1081</v>
      </c>
      <c r="D1125" s="129" t="s">
        <v>184</v>
      </c>
      <c r="E1125" s="130" t="s">
        <v>1082</v>
      </c>
      <c r="F1125" s="131" t="s">
        <v>1083</v>
      </c>
      <c r="G1125" s="132" t="s">
        <v>187</v>
      </c>
      <c r="H1125" s="133">
        <v>42.11</v>
      </c>
      <c r="I1125" s="134">
        <v>64.13</v>
      </c>
      <c r="J1125" s="134">
        <f>ROUND(I1125*H1125,2)</f>
        <v>2700.51</v>
      </c>
      <c r="K1125" s="131" t="s">
        <v>1</v>
      </c>
      <c r="L1125" s="29"/>
      <c r="M1125" s="135" t="s">
        <v>1</v>
      </c>
      <c r="N1125" s="136" t="s">
        <v>38</v>
      </c>
      <c r="O1125" s="137">
        <v>8.5999999999999993E-2</v>
      </c>
      <c r="P1125" s="137">
        <f>O1125*H1125</f>
        <v>3.6214599999999995</v>
      </c>
      <c r="Q1125" s="137">
        <v>1.8000000000000001E-4</v>
      </c>
      <c r="R1125" s="137">
        <f>Q1125*H1125</f>
        <v>7.5798000000000003E-3</v>
      </c>
      <c r="S1125" s="137">
        <v>0</v>
      </c>
      <c r="T1125" s="138">
        <f>S1125*H1125</f>
        <v>0</v>
      </c>
      <c r="AR1125" s="139" t="s">
        <v>189</v>
      </c>
      <c r="AT1125" s="139" t="s">
        <v>184</v>
      </c>
      <c r="AU1125" s="139" t="s">
        <v>190</v>
      </c>
      <c r="AY1125" s="17" t="s">
        <v>182</v>
      </c>
      <c r="BE1125" s="140">
        <f>IF(N1125="základní",J1125,0)</f>
        <v>0</v>
      </c>
      <c r="BF1125" s="140">
        <f>IF(N1125="snížená",J1125,0)</f>
        <v>2700.51</v>
      </c>
      <c r="BG1125" s="140">
        <f>IF(N1125="zákl. přenesená",J1125,0)</f>
        <v>0</v>
      </c>
      <c r="BH1125" s="140">
        <f>IF(N1125="sníž. přenesená",J1125,0)</f>
        <v>0</v>
      </c>
      <c r="BI1125" s="140">
        <f>IF(N1125="nulová",J1125,0)</f>
        <v>0</v>
      </c>
      <c r="BJ1125" s="17" t="s">
        <v>190</v>
      </c>
      <c r="BK1125" s="140">
        <f>ROUND(I1125*H1125,2)</f>
        <v>2700.51</v>
      </c>
      <c r="BL1125" s="17" t="s">
        <v>189</v>
      </c>
      <c r="BM1125" s="139" t="s">
        <v>1084</v>
      </c>
    </row>
    <row r="1126" spans="2:65" s="1" customFormat="1" ht="19.5">
      <c r="B1126" s="29"/>
      <c r="D1126" s="141" t="s">
        <v>192</v>
      </c>
      <c r="F1126" s="142" t="s">
        <v>1083</v>
      </c>
      <c r="L1126" s="29"/>
      <c r="M1126" s="143"/>
      <c r="T1126" s="53"/>
      <c r="AT1126" s="17" t="s">
        <v>192</v>
      </c>
      <c r="AU1126" s="17" t="s">
        <v>190</v>
      </c>
    </row>
    <row r="1127" spans="2:65" s="12" customFormat="1">
      <c r="B1127" s="146"/>
      <c r="D1127" s="141" t="s">
        <v>196</v>
      </c>
      <c r="E1127" s="147" t="s">
        <v>1</v>
      </c>
      <c r="F1127" s="148" t="s">
        <v>1085</v>
      </c>
      <c r="H1127" s="147" t="s">
        <v>1</v>
      </c>
      <c r="L1127" s="146"/>
      <c r="M1127" s="149"/>
      <c r="T1127" s="150"/>
      <c r="AT1127" s="147" t="s">
        <v>196</v>
      </c>
      <c r="AU1127" s="147" t="s">
        <v>190</v>
      </c>
      <c r="AV1127" s="12" t="s">
        <v>80</v>
      </c>
      <c r="AW1127" s="12" t="s">
        <v>27</v>
      </c>
      <c r="AX1127" s="12" t="s">
        <v>72</v>
      </c>
      <c r="AY1127" s="147" t="s">
        <v>182</v>
      </c>
    </row>
    <row r="1128" spans="2:65" s="12" customFormat="1">
      <c r="B1128" s="146"/>
      <c r="D1128" s="141" t="s">
        <v>196</v>
      </c>
      <c r="E1128" s="147" t="s">
        <v>1</v>
      </c>
      <c r="F1128" s="148" t="s">
        <v>1086</v>
      </c>
      <c r="H1128" s="147" t="s">
        <v>1</v>
      </c>
      <c r="L1128" s="146"/>
      <c r="M1128" s="149"/>
      <c r="T1128" s="150"/>
      <c r="AT1128" s="147" t="s">
        <v>196</v>
      </c>
      <c r="AU1128" s="147" t="s">
        <v>190</v>
      </c>
      <c r="AV1128" s="12" t="s">
        <v>80</v>
      </c>
      <c r="AW1128" s="12" t="s">
        <v>27</v>
      </c>
      <c r="AX1128" s="12" t="s">
        <v>72</v>
      </c>
      <c r="AY1128" s="147" t="s">
        <v>182</v>
      </c>
    </row>
    <row r="1129" spans="2:65" s="13" customFormat="1">
      <c r="B1129" s="151"/>
      <c r="D1129" s="141" t="s">
        <v>196</v>
      </c>
      <c r="E1129" s="152" t="s">
        <v>1</v>
      </c>
      <c r="F1129" s="153" t="s">
        <v>1087</v>
      </c>
      <c r="H1129" s="154">
        <v>42.11</v>
      </c>
      <c r="L1129" s="151"/>
      <c r="M1129" s="155"/>
      <c r="T1129" s="156"/>
      <c r="AT1129" s="152" t="s">
        <v>196</v>
      </c>
      <c r="AU1129" s="152" t="s">
        <v>190</v>
      </c>
      <c r="AV1129" s="13" t="s">
        <v>190</v>
      </c>
      <c r="AW1129" s="13" t="s">
        <v>27</v>
      </c>
      <c r="AX1129" s="13" t="s">
        <v>80</v>
      </c>
      <c r="AY1129" s="152" t="s">
        <v>182</v>
      </c>
    </row>
    <row r="1130" spans="2:65" s="1" customFormat="1" ht="37.9" customHeight="1">
      <c r="B1130" s="29"/>
      <c r="C1130" s="129" t="s">
        <v>1088</v>
      </c>
      <c r="D1130" s="129" t="s">
        <v>184</v>
      </c>
      <c r="E1130" s="130" t="s">
        <v>1089</v>
      </c>
      <c r="F1130" s="131" t="s">
        <v>1090</v>
      </c>
      <c r="G1130" s="132" t="s">
        <v>187</v>
      </c>
      <c r="H1130" s="133">
        <v>37.676000000000002</v>
      </c>
      <c r="I1130" s="134">
        <v>1470</v>
      </c>
      <c r="J1130" s="134">
        <f>ROUND(I1130*H1130,2)</f>
        <v>55383.72</v>
      </c>
      <c r="K1130" s="131" t="s">
        <v>188</v>
      </c>
      <c r="L1130" s="29"/>
      <c r="M1130" s="135" t="s">
        <v>1</v>
      </c>
      <c r="N1130" s="136" t="s">
        <v>38</v>
      </c>
      <c r="O1130" s="137">
        <v>1.46</v>
      </c>
      <c r="P1130" s="137">
        <f>O1130*H1130</f>
        <v>55.006959999999999</v>
      </c>
      <c r="Q1130" s="137">
        <v>8.9999999999999993E-3</v>
      </c>
      <c r="R1130" s="137">
        <f>Q1130*H1130</f>
        <v>0.339084</v>
      </c>
      <c r="S1130" s="137">
        <v>0</v>
      </c>
      <c r="T1130" s="138">
        <f>S1130*H1130</f>
        <v>0</v>
      </c>
      <c r="AR1130" s="139" t="s">
        <v>189</v>
      </c>
      <c r="AT1130" s="139" t="s">
        <v>184</v>
      </c>
      <c r="AU1130" s="139" t="s">
        <v>190</v>
      </c>
      <c r="AY1130" s="17" t="s">
        <v>182</v>
      </c>
      <c r="BE1130" s="140">
        <f>IF(N1130="základní",J1130,0)</f>
        <v>0</v>
      </c>
      <c r="BF1130" s="140">
        <f>IF(N1130="snížená",J1130,0)</f>
        <v>55383.72</v>
      </c>
      <c r="BG1130" s="140">
        <f>IF(N1130="zákl. přenesená",J1130,0)</f>
        <v>0</v>
      </c>
      <c r="BH1130" s="140">
        <f>IF(N1130="sníž. přenesená",J1130,0)</f>
        <v>0</v>
      </c>
      <c r="BI1130" s="140">
        <f>IF(N1130="nulová",J1130,0)</f>
        <v>0</v>
      </c>
      <c r="BJ1130" s="17" t="s">
        <v>190</v>
      </c>
      <c r="BK1130" s="140">
        <f>ROUND(I1130*H1130,2)</f>
        <v>55383.72</v>
      </c>
      <c r="BL1130" s="17" t="s">
        <v>189</v>
      </c>
      <c r="BM1130" s="139" t="s">
        <v>1091</v>
      </c>
    </row>
    <row r="1131" spans="2:65" s="1" customFormat="1" ht="39">
      <c r="B1131" s="29"/>
      <c r="D1131" s="141" t="s">
        <v>192</v>
      </c>
      <c r="F1131" s="142" t="s">
        <v>1092</v>
      </c>
      <c r="L1131" s="29"/>
      <c r="M1131" s="143"/>
      <c r="T1131" s="53"/>
      <c r="AT1131" s="17" t="s">
        <v>192</v>
      </c>
      <c r="AU1131" s="17" t="s">
        <v>190</v>
      </c>
    </row>
    <row r="1132" spans="2:65" s="1" customFormat="1">
      <c r="B1132" s="29"/>
      <c r="D1132" s="144" t="s">
        <v>194</v>
      </c>
      <c r="F1132" s="145" t="s">
        <v>1093</v>
      </c>
      <c r="L1132" s="29"/>
      <c r="M1132" s="143"/>
      <c r="T1132" s="53"/>
      <c r="AT1132" s="17" t="s">
        <v>194</v>
      </c>
      <c r="AU1132" s="17" t="s">
        <v>190</v>
      </c>
    </row>
    <row r="1133" spans="2:65" s="12" customFormat="1">
      <c r="B1133" s="146"/>
      <c r="D1133" s="141" t="s">
        <v>196</v>
      </c>
      <c r="E1133" s="147" t="s">
        <v>1</v>
      </c>
      <c r="F1133" s="148" t="s">
        <v>341</v>
      </c>
      <c r="H1133" s="147" t="s">
        <v>1</v>
      </c>
      <c r="L1133" s="146"/>
      <c r="M1133" s="149"/>
      <c r="T1133" s="150"/>
      <c r="AT1133" s="147" t="s">
        <v>196</v>
      </c>
      <c r="AU1133" s="147" t="s">
        <v>190</v>
      </c>
      <c r="AV1133" s="12" t="s">
        <v>80</v>
      </c>
      <c r="AW1133" s="12" t="s">
        <v>27</v>
      </c>
      <c r="AX1133" s="12" t="s">
        <v>72</v>
      </c>
      <c r="AY1133" s="147" t="s">
        <v>182</v>
      </c>
    </row>
    <row r="1134" spans="2:65" s="12" customFormat="1">
      <c r="B1134" s="146"/>
      <c r="D1134" s="141" t="s">
        <v>196</v>
      </c>
      <c r="E1134" s="147" t="s">
        <v>1</v>
      </c>
      <c r="F1134" s="148" t="s">
        <v>1094</v>
      </c>
      <c r="H1134" s="147" t="s">
        <v>1</v>
      </c>
      <c r="L1134" s="146"/>
      <c r="M1134" s="149"/>
      <c r="T1134" s="150"/>
      <c r="AT1134" s="147" t="s">
        <v>196</v>
      </c>
      <c r="AU1134" s="147" t="s">
        <v>190</v>
      </c>
      <c r="AV1134" s="12" t="s">
        <v>80</v>
      </c>
      <c r="AW1134" s="12" t="s">
        <v>27</v>
      </c>
      <c r="AX1134" s="12" t="s">
        <v>72</v>
      </c>
      <c r="AY1134" s="147" t="s">
        <v>182</v>
      </c>
    </row>
    <row r="1135" spans="2:65" s="13" customFormat="1">
      <c r="B1135" s="151"/>
      <c r="D1135" s="141" t="s">
        <v>196</v>
      </c>
      <c r="E1135" s="152" t="s">
        <v>1</v>
      </c>
      <c r="F1135" s="153" t="s">
        <v>1095</v>
      </c>
      <c r="H1135" s="154">
        <v>11.1</v>
      </c>
      <c r="L1135" s="151"/>
      <c r="M1135" s="155"/>
      <c r="T1135" s="156"/>
      <c r="AT1135" s="152" t="s">
        <v>196</v>
      </c>
      <c r="AU1135" s="152" t="s">
        <v>190</v>
      </c>
      <c r="AV1135" s="13" t="s">
        <v>190</v>
      </c>
      <c r="AW1135" s="13" t="s">
        <v>27</v>
      </c>
      <c r="AX1135" s="13" t="s">
        <v>72</v>
      </c>
      <c r="AY1135" s="152" t="s">
        <v>182</v>
      </c>
    </row>
    <row r="1136" spans="2:65" s="12" customFormat="1">
      <c r="B1136" s="146"/>
      <c r="D1136" s="141" t="s">
        <v>196</v>
      </c>
      <c r="E1136" s="147" t="s">
        <v>1</v>
      </c>
      <c r="F1136" s="148" t="s">
        <v>1096</v>
      </c>
      <c r="H1136" s="147" t="s">
        <v>1</v>
      </c>
      <c r="L1136" s="146"/>
      <c r="M1136" s="149"/>
      <c r="T1136" s="150"/>
      <c r="AT1136" s="147" t="s">
        <v>196</v>
      </c>
      <c r="AU1136" s="147" t="s">
        <v>190</v>
      </c>
      <c r="AV1136" s="12" t="s">
        <v>80</v>
      </c>
      <c r="AW1136" s="12" t="s">
        <v>27</v>
      </c>
      <c r="AX1136" s="12" t="s">
        <v>72</v>
      </c>
      <c r="AY1136" s="147" t="s">
        <v>182</v>
      </c>
    </row>
    <row r="1137" spans="2:65" s="13" customFormat="1">
      <c r="B1137" s="151"/>
      <c r="D1137" s="141" t="s">
        <v>196</v>
      </c>
      <c r="E1137" s="152" t="s">
        <v>1</v>
      </c>
      <c r="F1137" s="153" t="s">
        <v>1097</v>
      </c>
      <c r="H1137" s="154">
        <v>26.576000000000001</v>
      </c>
      <c r="L1137" s="151"/>
      <c r="M1137" s="155"/>
      <c r="T1137" s="156"/>
      <c r="AT1137" s="152" t="s">
        <v>196</v>
      </c>
      <c r="AU1137" s="152" t="s">
        <v>190</v>
      </c>
      <c r="AV1137" s="13" t="s">
        <v>190</v>
      </c>
      <c r="AW1137" s="13" t="s">
        <v>27</v>
      </c>
      <c r="AX1137" s="13" t="s">
        <v>72</v>
      </c>
      <c r="AY1137" s="152" t="s">
        <v>182</v>
      </c>
    </row>
    <row r="1138" spans="2:65" s="14" customFormat="1">
      <c r="B1138" s="157"/>
      <c r="D1138" s="141" t="s">
        <v>196</v>
      </c>
      <c r="E1138" s="158" t="s">
        <v>1</v>
      </c>
      <c r="F1138" s="159" t="s">
        <v>201</v>
      </c>
      <c r="H1138" s="160">
        <v>37.676000000000002</v>
      </c>
      <c r="L1138" s="157"/>
      <c r="M1138" s="161"/>
      <c r="T1138" s="162"/>
      <c r="AT1138" s="158" t="s">
        <v>196</v>
      </c>
      <c r="AU1138" s="158" t="s">
        <v>190</v>
      </c>
      <c r="AV1138" s="14" t="s">
        <v>189</v>
      </c>
      <c r="AW1138" s="14" t="s">
        <v>27</v>
      </c>
      <c r="AX1138" s="14" t="s">
        <v>80</v>
      </c>
      <c r="AY1138" s="158" t="s">
        <v>182</v>
      </c>
    </row>
    <row r="1139" spans="2:65" s="1" customFormat="1" ht="49.15" customHeight="1">
      <c r="B1139" s="29"/>
      <c r="C1139" s="163" t="s">
        <v>1098</v>
      </c>
      <c r="D1139" s="163" t="s">
        <v>325</v>
      </c>
      <c r="E1139" s="164" t="s">
        <v>1099</v>
      </c>
      <c r="F1139" s="165" t="s">
        <v>1100</v>
      </c>
      <c r="G1139" s="166" t="s">
        <v>187</v>
      </c>
      <c r="H1139" s="167">
        <v>39.56</v>
      </c>
      <c r="I1139" s="168">
        <v>1042.58</v>
      </c>
      <c r="J1139" s="168">
        <f>ROUND(I1139*H1139,2)</f>
        <v>41244.46</v>
      </c>
      <c r="K1139" s="165" t="s">
        <v>1</v>
      </c>
      <c r="L1139" s="169"/>
      <c r="M1139" s="170" t="s">
        <v>1</v>
      </c>
      <c r="N1139" s="171" t="s">
        <v>38</v>
      </c>
      <c r="O1139" s="137">
        <v>0</v>
      </c>
      <c r="P1139" s="137">
        <f>O1139*H1139</f>
        <v>0</v>
      </c>
      <c r="Q1139" s="137">
        <v>3.8999999999999998E-3</v>
      </c>
      <c r="R1139" s="137">
        <f>Q1139*H1139</f>
        <v>0.154284</v>
      </c>
      <c r="S1139" s="137">
        <v>0</v>
      </c>
      <c r="T1139" s="138">
        <f>S1139*H1139</f>
        <v>0</v>
      </c>
      <c r="AR1139" s="139" t="s">
        <v>202</v>
      </c>
      <c r="AT1139" s="139" t="s">
        <v>325</v>
      </c>
      <c r="AU1139" s="139" t="s">
        <v>190</v>
      </c>
      <c r="AY1139" s="17" t="s">
        <v>182</v>
      </c>
      <c r="BE1139" s="140">
        <f>IF(N1139="základní",J1139,0)</f>
        <v>0</v>
      </c>
      <c r="BF1139" s="140">
        <f>IF(N1139="snížená",J1139,0)</f>
        <v>41244.46</v>
      </c>
      <c r="BG1139" s="140">
        <f>IF(N1139="zákl. přenesená",J1139,0)</f>
        <v>0</v>
      </c>
      <c r="BH1139" s="140">
        <f>IF(N1139="sníž. přenesená",J1139,0)</f>
        <v>0</v>
      </c>
      <c r="BI1139" s="140">
        <f>IF(N1139="nulová",J1139,0)</f>
        <v>0</v>
      </c>
      <c r="BJ1139" s="17" t="s">
        <v>190</v>
      </c>
      <c r="BK1139" s="140">
        <f>ROUND(I1139*H1139,2)</f>
        <v>41244.46</v>
      </c>
      <c r="BL1139" s="17" t="s">
        <v>189</v>
      </c>
      <c r="BM1139" s="139" t="s">
        <v>1101</v>
      </c>
    </row>
    <row r="1140" spans="2:65" s="1" customFormat="1" ht="29.25">
      <c r="B1140" s="29"/>
      <c r="D1140" s="141" t="s">
        <v>192</v>
      </c>
      <c r="F1140" s="142" t="s">
        <v>1100</v>
      </c>
      <c r="L1140" s="29"/>
      <c r="M1140" s="143"/>
      <c r="T1140" s="53"/>
      <c r="AT1140" s="17" t="s">
        <v>192</v>
      </c>
      <c r="AU1140" s="17" t="s">
        <v>190</v>
      </c>
    </row>
    <row r="1141" spans="2:65" s="13" customFormat="1">
      <c r="B1141" s="151"/>
      <c r="D1141" s="141" t="s">
        <v>196</v>
      </c>
      <c r="F1141" s="153" t="s">
        <v>1102</v>
      </c>
      <c r="H1141" s="154">
        <v>39.56</v>
      </c>
      <c r="L1141" s="151"/>
      <c r="M1141" s="155"/>
      <c r="T1141" s="156"/>
      <c r="AT1141" s="152" t="s">
        <v>196</v>
      </c>
      <c r="AU1141" s="152" t="s">
        <v>190</v>
      </c>
      <c r="AV1141" s="13" t="s">
        <v>190</v>
      </c>
      <c r="AW1141" s="13" t="s">
        <v>4</v>
      </c>
      <c r="AX1141" s="13" t="s">
        <v>80</v>
      </c>
      <c r="AY1141" s="152" t="s">
        <v>182</v>
      </c>
    </row>
    <row r="1142" spans="2:65" s="1" customFormat="1" ht="24.2" customHeight="1">
      <c r="B1142" s="29"/>
      <c r="C1142" s="129" t="s">
        <v>1103</v>
      </c>
      <c r="D1142" s="129" t="s">
        <v>184</v>
      </c>
      <c r="E1142" s="130" t="s">
        <v>1104</v>
      </c>
      <c r="F1142" s="131" t="s">
        <v>1105</v>
      </c>
      <c r="G1142" s="132" t="s">
        <v>187</v>
      </c>
      <c r="H1142" s="133">
        <v>42.11</v>
      </c>
      <c r="I1142" s="134">
        <v>690.2</v>
      </c>
      <c r="J1142" s="134">
        <f>ROUND(I1142*H1142,2)</f>
        <v>29064.32</v>
      </c>
      <c r="K1142" s="131" t="s">
        <v>1</v>
      </c>
      <c r="L1142" s="29"/>
      <c r="M1142" s="135" t="s">
        <v>1</v>
      </c>
      <c r="N1142" s="136" t="s">
        <v>38</v>
      </c>
      <c r="O1142" s="137">
        <v>0.28499999999999998</v>
      </c>
      <c r="P1142" s="137">
        <f>O1142*H1142</f>
        <v>12.001349999999999</v>
      </c>
      <c r="Q1142" s="137">
        <v>5.0600000000000003E-3</v>
      </c>
      <c r="R1142" s="137">
        <f>Q1142*H1142</f>
        <v>0.2130766</v>
      </c>
      <c r="S1142" s="137">
        <v>0</v>
      </c>
      <c r="T1142" s="138">
        <f>S1142*H1142</f>
        <v>0</v>
      </c>
      <c r="AR1142" s="139" t="s">
        <v>189</v>
      </c>
      <c r="AT1142" s="139" t="s">
        <v>184</v>
      </c>
      <c r="AU1142" s="139" t="s">
        <v>190</v>
      </c>
      <c r="AY1142" s="17" t="s">
        <v>182</v>
      </c>
      <c r="BE1142" s="140">
        <f>IF(N1142="základní",J1142,0)</f>
        <v>0</v>
      </c>
      <c r="BF1142" s="140">
        <f>IF(N1142="snížená",J1142,0)</f>
        <v>29064.32</v>
      </c>
      <c r="BG1142" s="140">
        <f>IF(N1142="zákl. přenesená",J1142,0)</f>
        <v>0</v>
      </c>
      <c r="BH1142" s="140">
        <f>IF(N1142="sníž. přenesená",J1142,0)</f>
        <v>0</v>
      </c>
      <c r="BI1142" s="140">
        <f>IF(N1142="nulová",J1142,0)</f>
        <v>0</v>
      </c>
      <c r="BJ1142" s="17" t="s">
        <v>190</v>
      </c>
      <c r="BK1142" s="140">
        <f>ROUND(I1142*H1142,2)</f>
        <v>29064.32</v>
      </c>
      <c r="BL1142" s="17" t="s">
        <v>189</v>
      </c>
      <c r="BM1142" s="139" t="s">
        <v>1106</v>
      </c>
    </row>
    <row r="1143" spans="2:65" s="1" customFormat="1" ht="19.5">
      <c r="B1143" s="29"/>
      <c r="D1143" s="141" t="s">
        <v>192</v>
      </c>
      <c r="F1143" s="142" t="s">
        <v>1105</v>
      </c>
      <c r="L1143" s="29"/>
      <c r="M1143" s="143"/>
      <c r="T1143" s="53"/>
      <c r="AT1143" s="17" t="s">
        <v>192</v>
      </c>
      <c r="AU1143" s="17" t="s">
        <v>190</v>
      </c>
    </row>
    <row r="1144" spans="2:65" s="12" customFormat="1">
      <c r="B1144" s="146"/>
      <c r="D1144" s="141" t="s">
        <v>196</v>
      </c>
      <c r="E1144" s="147" t="s">
        <v>1</v>
      </c>
      <c r="F1144" s="148" t="s">
        <v>1085</v>
      </c>
      <c r="H1144" s="147" t="s">
        <v>1</v>
      </c>
      <c r="L1144" s="146"/>
      <c r="M1144" s="149"/>
      <c r="T1144" s="150"/>
      <c r="AT1144" s="147" t="s">
        <v>196</v>
      </c>
      <c r="AU1144" s="147" t="s">
        <v>190</v>
      </c>
      <c r="AV1144" s="12" t="s">
        <v>80</v>
      </c>
      <c r="AW1144" s="12" t="s">
        <v>27</v>
      </c>
      <c r="AX1144" s="12" t="s">
        <v>72</v>
      </c>
      <c r="AY1144" s="147" t="s">
        <v>182</v>
      </c>
    </row>
    <row r="1145" spans="2:65" s="12" customFormat="1">
      <c r="B1145" s="146"/>
      <c r="D1145" s="141" t="s">
        <v>196</v>
      </c>
      <c r="E1145" s="147" t="s">
        <v>1</v>
      </c>
      <c r="F1145" s="148" t="s">
        <v>1086</v>
      </c>
      <c r="H1145" s="147" t="s">
        <v>1</v>
      </c>
      <c r="L1145" s="146"/>
      <c r="M1145" s="149"/>
      <c r="T1145" s="150"/>
      <c r="AT1145" s="147" t="s">
        <v>196</v>
      </c>
      <c r="AU1145" s="147" t="s">
        <v>190</v>
      </c>
      <c r="AV1145" s="12" t="s">
        <v>80</v>
      </c>
      <c r="AW1145" s="12" t="s">
        <v>27</v>
      </c>
      <c r="AX1145" s="12" t="s">
        <v>72</v>
      </c>
      <c r="AY1145" s="147" t="s">
        <v>182</v>
      </c>
    </row>
    <row r="1146" spans="2:65" s="13" customFormat="1">
      <c r="B1146" s="151"/>
      <c r="D1146" s="141" t="s">
        <v>196</v>
      </c>
      <c r="E1146" s="152" t="s">
        <v>1</v>
      </c>
      <c r="F1146" s="153" t="s">
        <v>1087</v>
      </c>
      <c r="H1146" s="154">
        <v>42.11</v>
      </c>
      <c r="L1146" s="151"/>
      <c r="M1146" s="155"/>
      <c r="T1146" s="156"/>
      <c r="AT1146" s="152" t="s">
        <v>196</v>
      </c>
      <c r="AU1146" s="152" t="s">
        <v>190</v>
      </c>
      <c r="AV1146" s="13" t="s">
        <v>190</v>
      </c>
      <c r="AW1146" s="13" t="s">
        <v>27</v>
      </c>
      <c r="AX1146" s="13" t="s">
        <v>80</v>
      </c>
      <c r="AY1146" s="152" t="s">
        <v>182</v>
      </c>
    </row>
    <row r="1147" spans="2:65" s="1" customFormat="1" ht="21.75" customHeight="1">
      <c r="B1147" s="29"/>
      <c r="C1147" s="129" t="s">
        <v>1107</v>
      </c>
      <c r="D1147" s="129" t="s">
        <v>184</v>
      </c>
      <c r="E1147" s="130" t="s">
        <v>1108</v>
      </c>
      <c r="F1147" s="131" t="s">
        <v>1109</v>
      </c>
      <c r="G1147" s="132" t="s">
        <v>187</v>
      </c>
      <c r="H1147" s="133">
        <v>346.86</v>
      </c>
      <c r="I1147" s="134">
        <v>281</v>
      </c>
      <c r="J1147" s="134">
        <f>ROUND(I1147*H1147,2)</f>
        <v>97467.66</v>
      </c>
      <c r="K1147" s="131" t="s">
        <v>188</v>
      </c>
      <c r="L1147" s="29"/>
      <c r="M1147" s="135" t="s">
        <v>1</v>
      </c>
      <c r="N1147" s="136" t="s">
        <v>38</v>
      </c>
      <c r="O1147" s="137">
        <v>0.33</v>
      </c>
      <c r="P1147" s="137">
        <f>O1147*H1147</f>
        <v>114.46380000000001</v>
      </c>
      <c r="Q1147" s="137">
        <v>4.3800000000000002E-3</v>
      </c>
      <c r="R1147" s="137">
        <f>Q1147*H1147</f>
        <v>1.5192468000000001</v>
      </c>
      <c r="S1147" s="137">
        <v>0</v>
      </c>
      <c r="T1147" s="138">
        <f>S1147*H1147</f>
        <v>0</v>
      </c>
      <c r="AR1147" s="139" t="s">
        <v>189</v>
      </c>
      <c r="AT1147" s="139" t="s">
        <v>184</v>
      </c>
      <c r="AU1147" s="139" t="s">
        <v>190</v>
      </c>
      <c r="AY1147" s="17" t="s">
        <v>182</v>
      </c>
      <c r="BE1147" s="140">
        <f>IF(N1147="základní",J1147,0)</f>
        <v>0</v>
      </c>
      <c r="BF1147" s="140">
        <f>IF(N1147="snížená",J1147,0)</f>
        <v>97467.66</v>
      </c>
      <c r="BG1147" s="140">
        <f>IF(N1147="zákl. přenesená",J1147,0)</f>
        <v>0</v>
      </c>
      <c r="BH1147" s="140">
        <f>IF(N1147="sníž. přenesená",J1147,0)</f>
        <v>0</v>
      </c>
      <c r="BI1147" s="140">
        <f>IF(N1147="nulová",J1147,0)</f>
        <v>0</v>
      </c>
      <c r="BJ1147" s="17" t="s">
        <v>190</v>
      </c>
      <c r="BK1147" s="140">
        <f>ROUND(I1147*H1147,2)</f>
        <v>97467.66</v>
      </c>
      <c r="BL1147" s="17" t="s">
        <v>189</v>
      </c>
      <c r="BM1147" s="139" t="s">
        <v>1110</v>
      </c>
    </row>
    <row r="1148" spans="2:65" s="1" customFormat="1" ht="19.5">
      <c r="B1148" s="29"/>
      <c r="D1148" s="141" t="s">
        <v>192</v>
      </c>
      <c r="F1148" s="142" t="s">
        <v>1111</v>
      </c>
      <c r="L1148" s="29"/>
      <c r="M1148" s="143"/>
      <c r="T1148" s="53"/>
      <c r="AT1148" s="17" t="s">
        <v>192</v>
      </c>
      <c r="AU1148" s="17" t="s">
        <v>190</v>
      </c>
    </row>
    <row r="1149" spans="2:65" s="1" customFormat="1">
      <c r="B1149" s="29"/>
      <c r="D1149" s="144" t="s">
        <v>194</v>
      </c>
      <c r="F1149" s="145" t="s">
        <v>1112</v>
      </c>
      <c r="L1149" s="29"/>
      <c r="M1149" s="143"/>
      <c r="T1149" s="53"/>
      <c r="AT1149" s="17" t="s">
        <v>194</v>
      </c>
      <c r="AU1149" s="17" t="s">
        <v>190</v>
      </c>
    </row>
    <row r="1150" spans="2:65" s="13" customFormat="1">
      <c r="B1150" s="151"/>
      <c r="D1150" s="141" t="s">
        <v>196</v>
      </c>
      <c r="E1150" s="152" t="s">
        <v>1</v>
      </c>
      <c r="F1150" s="153" t="s">
        <v>1113</v>
      </c>
      <c r="H1150" s="154">
        <v>346.86</v>
      </c>
      <c r="L1150" s="151"/>
      <c r="M1150" s="155"/>
      <c r="T1150" s="156"/>
      <c r="AT1150" s="152" t="s">
        <v>196</v>
      </c>
      <c r="AU1150" s="152" t="s">
        <v>190</v>
      </c>
      <c r="AV1150" s="13" t="s">
        <v>190</v>
      </c>
      <c r="AW1150" s="13" t="s">
        <v>27</v>
      </c>
      <c r="AX1150" s="13" t="s">
        <v>80</v>
      </c>
      <c r="AY1150" s="152" t="s">
        <v>182</v>
      </c>
    </row>
    <row r="1151" spans="2:65" s="1" customFormat="1" ht="24.2" customHeight="1">
      <c r="B1151" s="29"/>
      <c r="C1151" s="129" t="s">
        <v>1114</v>
      </c>
      <c r="D1151" s="129" t="s">
        <v>184</v>
      </c>
      <c r="E1151" s="130" t="s">
        <v>1115</v>
      </c>
      <c r="F1151" s="131" t="s">
        <v>1116</v>
      </c>
      <c r="G1151" s="132" t="s">
        <v>296</v>
      </c>
      <c r="H1151" s="133">
        <v>148.24600000000001</v>
      </c>
      <c r="I1151" s="134">
        <v>57.7</v>
      </c>
      <c r="J1151" s="134">
        <f>ROUND(I1151*H1151,2)</f>
        <v>8553.7900000000009</v>
      </c>
      <c r="K1151" s="131" t="s">
        <v>188</v>
      </c>
      <c r="L1151" s="29"/>
      <c r="M1151" s="135" t="s">
        <v>1</v>
      </c>
      <c r="N1151" s="136" t="s">
        <v>38</v>
      </c>
      <c r="O1151" s="137">
        <v>0.11</v>
      </c>
      <c r="P1151" s="137">
        <f>O1151*H1151</f>
        <v>16.30706</v>
      </c>
      <c r="Q1151" s="137">
        <v>0</v>
      </c>
      <c r="R1151" s="137">
        <f>Q1151*H1151</f>
        <v>0</v>
      </c>
      <c r="S1151" s="137">
        <v>0</v>
      </c>
      <c r="T1151" s="138">
        <f>S1151*H1151</f>
        <v>0</v>
      </c>
      <c r="AR1151" s="139" t="s">
        <v>189</v>
      </c>
      <c r="AT1151" s="139" t="s">
        <v>184</v>
      </c>
      <c r="AU1151" s="139" t="s">
        <v>190</v>
      </c>
      <c r="AY1151" s="17" t="s">
        <v>182</v>
      </c>
      <c r="BE1151" s="140">
        <f>IF(N1151="základní",J1151,0)</f>
        <v>0</v>
      </c>
      <c r="BF1151" s="140">
        <f>IF(N1151="snížená",J1151,0)</f>
        <v>8553.7900000000009</v>
      </c>
      <c r="BG1151" s="140">
        <f>IF(N1151="zákl. přenesená",J1151,0)</f>
        <v>0</v>
      </c>
      <c r="BH1151" s="140">
        <f>IF(N1151="sníž. přenesená",J1151,0)</f>
        <v>0</v>
      </c>
      <c r="BI1151" s="140">
        <f>IF(N1151="nulová",J1151,0)</f>
        <v>0</v>
      </c>
      <c r="BJ1151" s="17" t="s">
        <v>190</v>
      </c>
      <c r="BK1151" s="140">
        <f>ROUND(I1151*H1151,2)</f>
        <v>8553.7900000000009</v>
      </c>
      <c r="BL1151" s="17" t="s">
        <v>189</v>
      </c>
      <c r="BM1151" s="139" t="s">
        <v>1117</v>
      </c>
    </row>
    <row r="1152" spans="2:65" s="1" customFormat="1" ht="29.25">
      <c r="B1152" s="29"/>
      <c r="D1152" s="141" t="s">
        <v>192</v>
      </c>
      <c r="F1152" s="142" t="s">
        <v>1118</v>
      </c>
      <c r="L1152" s="29"/>
      <c r="M1152" s="143"/>
      <c r="T1152" s="53"/>
      <c r="AT1152" s="17" t="s">
        <v>192</v>
      </c>
      <c r="AU1152" s="17" t="s">
        <v>190</v>
      </c>
    </row>
    <row r="1153" spans="2:65" s="1" customFormat="1">
      <c r="B1153" s="29"/>
      <c r="D1153" s="144" t="s">
        <v>194</v>
      </c>
      <c r="F1153" s="145" t="s">
        <v>1119</v>
      </c>
      <c r="L1153" s="29"/>
      <c r="M1153" s="143"/>
      <c r="T1153" s="53"/>
      <c r="AT1153" s="17" t="s">
        <v>194</v>
      </c>
      <c r="AU1153" s="17" t="s">
        <v>190</v>
      </c>
    </row>
    <row r="1154" spans="2:65" s="12" customFormat="1">
      <c r="B1154" s="146"/>
      <c r="D1154" s="141" t="s">
        <v>196</v>
      </c>
      <c r="E1154" s="147" t="s">
        <v>1</v>
      </c>
      <c r="F1154" s="148" t="s">
        <v>209</v>
      </c>
      <c r="H1154" s="147" t="s">
        <v>1</v>
      </c>
      <c r="L1154" s="146"/>
      <c r="M1154" s="149"/>
      <c r="T1154" s="150"/>
      <c r="AT1154" s="147" t="s">
        <v>196</v>
      </c>
      <c r="AU1154" s="147" t="s">
        <v>190</v>
      </c>
      <c r="AV1154" s="12" t="s">
        <v>80</v>
      </c>
      <c r="AW1154" s="12" t="s">
        <v>27</v>
      </c>
      <c r="AX1154" s="12" t="s">
        <v>72</v>
      </c>
      <c r="AY1154" s="147" t="s">
        <v>182</v>
      </c>
    </row>
    <row r="1155" spans="2:65" s="13" customFormat="1" ht="22.5">
      <c r="B1155" s="151"/>
      <c r="D1155" s="141" t="s">
        <v>196</v>
      </c>
      <c r="E1155" s="152" t="s">
        <v>1</v>
      </c>
      <c r="F1155" s="153" t="s">
        <v>1120</v>
      </c>
      <c r="H1155" s="154">
        <v>47.454999999999998</v>
      </c>
      <c r="L1155" s="151"/>
      <c r="M1155" s="155"/>
      <c r="T1155" s="156"/>
      <c r="AT1155" s="152" t="s">
        <v>196</v>
      </c>
      <c r="AU1155" s="152" t="s">
        <v>190</v>
      </c>
      <c r="AV1155" s="13" t="s">
        <v>190</v>
      </c>
      <c r="AW1155" s="13" t="s">
        <v>27</v>
      </c>
      <c r="AX1155" s="13" t="s">
        <v>72</v>
      </c>
      <c r="AY1155" s="152" t="s">
        <v>182</v>
      </c>
    </row>
    <row r="1156" spans="2:65" s="13" customFormat="1">
      <c r="B1156" s="151"/>
      <c r="D1156" s="141" t="s">
        <v>196</v>
      </c>
      <c r="E1156" s="152" t="s">
        <v>1</v>
      </c>
      <c r="F1156" s="153" t="s">
        <v>1121</v>
      </c>
      <c r="H1156" s="154">
        <v>62.555999999999997</v>
      </c>
      <c r="L1156" s="151"/>
      <c r="M1156" s="155"/>
      <c r="T1156" s="156"/>
      <c r="AT1156" s="152" t="s">
        <v>196</v>
      </c>
      <c r="AU1156" s="152" t="s">
        <v>190</v>
      </c>
      <c r="AV1156" s="13" t="s">
        <v>190</v>
      </c>
      <c r="AW1156" s="13" t="s">
        <v>27</v>
      </c>
      <c r="AX1156" s="13" t="s">
        <v>72</v>
      </c>
      <c r="AY1156" s="152" t="s">
        <v>182</v>
      </c>
    </row>
    <row r="1157" spans="2:65" s="12" customFormat="1">
      <c r="B1157" s="146"/>
      <c r="D1157" s="141" t="s">
        <v>196</v>
      </c>
      <c r="E1157" s="147" t="s">
        <v>1</v>
      </c>
      <c r="F1157" s="148" t="s">
        <v>1122</v>
      </c>
      <c r="H1157" s="147" t="s">
        <v>1</v>
      </c>
      <c r="L1157" s="146"/>
      <c r="M1157" s="149"/>
      <c r="T1157" s="150"/>
      <c r="AT1157" s="147" t="s">
        <v>196</v>
      </c>
      <c r="AU1157" s="147" t="s">
        <v>190</v>
      </c>
      <c r="AV1157" s="12" t="s">
        <v>80</v>
      </c>
      <c r="AW1157" s="12" t="s">
        <v>27</v>
      </c>
      <c r="AX1157" s="12" t="s">
        <v>72</v>
      </c>
      <c r="AY1157" s="147" t="s">
        <v>182</v>
      </c>
    </row>
    <row r="1158" spans="2:65" s="13" customFormat="1" ht="45">
      <c r="B1158" s="151"/>
      <c r="D1158" s="141" t="s">
        <v>196</v>
      </c>
      <c r="E1158" s="152" t="s">
        <v>1</v>
      </c>
      <c r="F1158" s="153" t="s">
        <v>1123</v>
      </c>
      <c r="H1158" s="154">
        <v>21.594999999999999</v>
      </c>
      <c r="L1158" s="151"/>
      <c r="M1158" s="155"/>
      <c r="T1158" s="156"/>
      <c r="AT1158" s="152" t="s">
        <v>196</v>
      </c>
      <c r="AU1158" s="152" t="s">
        <v>190</v>
      </c>
      <c r="AV1158" s="13" t="s">
        <v>190</v>
      </c>
      <c r="AW1158" s="13" t="s">
        <v>27</v>
      </c>
      <c r="AX1158" s="13" t="s">
        <v>72</v>
      </c>
      <c r="AY1158" s="152" t="s">
        <v>182</v>
      </c>
    </row>
    <row r="1159" spans="2:65" s="13" customFormat="1" ht="33.75">
      <c r="B1159" s="151"/>
      <c r="D1159" s="141" t="s">
        <v>196</v>
      </c>
      <c r="E1159" s="152" t="s">
        <v>1</v>
      </c>
      <c r="F1159" s="153" t="s">
        <v>1124</v>
      </c>
      <c r="H1159" s="154">
        <v>16.64</v>
      </c>
      <c r="L1159" s="151"/>
      <c r="M1159" s="155"/>
      <c r="T1159" s="156"/>
      <c r="AT1159" s="152" t="s">
        <v>196</v>
      </c>
      <c r="AU1159" s="152" t="s">
        <v>190</v>
      </c>
      <c r="AV1159" s="13" t="s">
        <v>190</v>
      </c>
      <c r="AW1159" s="13" t="s">
        <v>27</v>
      </c>
      <c r="AX1159" s="13" t="s">
        <v>72</v>
      </c>
      <c r="AY1159" s="152" t="s">
        <v>182</v>
      </c>
    </row>
    <row r="1160" spans="2:65" s="14" customFormat="1">
      <c r="B1160" s="157"/>
      <c r="D1160" s="141" t="s">
        <v>196</v>
      </c>
      <c r="E1160" s="158" t="s">
        <v>1</v>
      </c>
      <c r="F1160" s="159" t="s">
        <v>201</v>
      </c>
      <c r="H1160" s="160">
        <v>148.24600000000001</v>
      </c>
      <c r="L1160" s="157"/>
      <c r="M1160" s="161"/>
      <c r="T1160" s="162"/>
      <c r="AT1160" s="158" t="s">
        <v>196</v>
      </c>
      <c r="AU1160" s="158" t="s">
        <v>190</v>
      </c>
      <c r="AV1160" s="14" t="s">
        <v>189</v>
      </c>
      <c r="AW1160" s="14" t="s">
        <v>27</v>
      </c>
      <c r="AX1160" s="14" t="s">
        <v>80</v>
      </c>
      <c r="AY1160" s="158" t="s">
        <v>182</v>
      </c>
    </row>
    <row r="1161" spans="2:65" s="1" customFormat="1" ht="16.5" customHeight="1">
      <c r="B1161" s="29"/>
      <c r="C1161" s="163" t="s">
        <v>1125</v>
      </c>
      <c r="D1161" s="163" t="s">
        <v>325</v>
      </c>
      <c r="E1161" s="164" t="s">
        <v>1126</v>
      </c>
      <c r="F1161" s="165" t="s">
        <v>1127</v>
      </c>
      <c r="G1161" s="166" t="s">
        <v>296</v>
      </c>
      <c r="H1161" s="167">
        <v>155.65799999999999</v>
      </c>
      <c r="I1161" s="168">
        <v>70.2</v>
      </c>
      <c r="J1161" s="168">
        <f>ROUND(I1161*H1161,2)</f>
        <v>10927.19</v>
      </c>
      <c r="K1161" s="165" t="s">
        <v>188</v>
      </c>
      <c r="L1161" s="169"/>
      <c r="M1161" s="170" t="s">
        <v>1</v>
      </c>
      <c r="N1161" s="171" t="s">
        <v>38</v>
      </c>
      <c r="O1161" s="137">
        <v>0</v>
      </c>
      <c r="P1161" s="137">
        <f>O1161*H1161</f>
        <v>0</v>
      </c>
      <c r="Q1161" s="137">
        <v>1E-4</v>
      </c>
      <c r="R1161" s="137">
        <f>Q1161*H1161</f>
        <v>1.5565799999999999E-2</v>
      </c>
      <c r="S1161" s="137">
        <v>0</v>
      </c>
      <c r="T1161" s="138">
        <f>S1161*H1161</f>
        <v>0</v>
      </c>
      <c r="AR1161" s="139" t="s">
        <v>202</v>
      </c>
      <c r="AT1161" s="139" t="s">
        <v>325</v>
      </c>
      <c r="AU1161" s="139" t="s">
        <v>190</v>
      </c>
      <c r="AY1161" s="17" t="s">
        <v>182</v>
      </c>
      <c r="BE1161" s="140">
        <f>IF(N1161="základní",J1161,0)</f>
        <v>0</v>
      </c>
      <c r="BF1161" s="140">
        <f>IF(N1161="snížená",J1161,0)</f>
        <v>10927.19</v>
      </c>
      <c r="BG1161" s="140">
        <f>IF(N1161="zákl. přenesená",J1161,0)</f>
        <v>0</v>
      </c>
      <c r="BH1161" s="140">
        <f>IF(N1161="sníž. přenesená",J1161,0)</f>
        <v>0</v>
      </c>
      <c r="BI1161" s="140">
        <f>IF(N1161="nulová",J1161,0)</f>
        <v>0</v>
      </c>
      <c r="BJ1161" s="17" t="s">
        <v>190</v>
      </c>
      <c r="BK1161" s="140">
        <f>ROUND(I1161*H1161,2)</f>
        <v>10927.19</v>
      </c>
      <c r="BL1161" s="17" t="s">
        <v>189</v>
      </c>
      <c r="BM1161" s="139" t="s">
        <v>1128</v>
      </c>
    </row>
    <row r="1162" spans="2:65" s="1" customFormat="1">
      <c r="B1162" s="29"/>
      <c r="D1162" s="141" t="s">
        <v>192</v>
      </c>
      <c r="F1162" s="142" t="s">
        <v>1127</v>
      </c>
      <c r="L1162" s="29"/>
      <c r="M1162" s="143"/>
      <c r="T1162" s="53"/>
      <c r="AT1162" s="17" t="s">
        <v>192</v>
      </c>
      <c r="AU1162" s="17" t="s">
        <v>190</v>
      </c>
    </row>
    <row r="1163" spans="2:65" s="13" customFormat="1">
      <c r="B1163" s="151"/>
      <c r="D1163" s="141" t="s">
        <v>196</v>
      </c>
      <c r="F1163" s="153" t="s">
        <v>1129</v>
      </c>
      <c r="H1163" s="154">
        <v>155.65799999999999</v>
      </c>
      <c r="L1163" s="151"/>
      <c r="M1163" s="155"/>
      <c r="T1163" s="156"/>
      <c r="AT1163" s="152" t="s">
        <v>196</v>
      </c>
      <c r="AU1163" s="152" t="s">
        <v>190</v>
      </c>
      <c r="AV1163" s="13" t="s">
        <v>190</v>
      </c>
      <c r="AW1163" s="13" t="s">
        <v>4</v>
      </c>
      <c r="AX1163" s="13" t="s">
        <v>80</v>
      </c>
      <c r="AY1163" s="152" t="s">
        <v>182</v>
      </c>
    </row>
    <row r="1164" spans="2:65" s="1" customFormat="1" ht="24.2" customHeight="1">
      <c r="B1164" s="29"/>
      <c r="C1164" s="129" t="s">
        <v>1130</v>
      </c>
      <c r="D1164" s="129" t="s">
        <v>184</v>
      </c>
      <c r="E1164" s="130" t="s">
        <v>1131</v>
      </c>
      <c r="F1164" s="131" t="s">
        <v>1132</v>
      </c>
      <c r="G1164" s="132" t="s">
        <v>296</v>
      </c>
      <c r="H1164" s="133">
        <v>38.234999999999999</v>
      </c>
      <c r="I1164" s="134">
        <v>50.3</v>
      </c>
      <c r="J1164" s="134">
        <f>ROUND(I1164*H1164,2)</f>
        <v>1923.22</v>
      </c>
      <c r="K1164" s="131" t="s">
        <v>188</v>
      </c>
      <c r="L1164" s="29"/>
      <c r="M1164" s="135" t="s">
        <v>1</v>
      </c>
      <c r="N1164" s="136" t="s">
        <v>38</v>
      </c>
      <c r="O1164" s="137">
        <v>9.6000000000000002E-2</v>
      </c>
      <c r="P1164" s="137">
        <f>O1164*H1164</f>
        <v>3.67056</v>
      </c>
      <c r="Q1164" s="137">
        <v>0</v>
      </c>
      <c r="R1164" s="137">
        <f>Q1164*H1164</f>
        <v>0</v>
      </c>
      <c r="S1164" s="137">
        <v>0</v>
      </c>
      <c r="T1164" s="138">
        <f>S1164*H1164</f>
        <v>0</v>
      </c>
      <c r="AR1164" s="139" t="s">
        <v>189</v>
      </c>
      <c r="AT1164" s="139" t="s">
        <v>184</v>
      </c>
      <c r="AU1164" s="139" t="s">
        <v>190</v>
      </c>
      <c r="AY1164" s="17" t="s">
        <v>182</v>
      </c>
      <c r="BE1164" s="140">
        <f>IF(N1164="základní",J1164,0)</f>
        <v>0</v>
      </c>
      <c r="BF1164" s="140">
        <f>IF(N1164="snížená",J1164,0)</f>
        <v>1923.22</v>
      </c>
      <c r="BG1164" s="140">
        <f>IF(N1164="zákl. přenesená",J1164,0)</f>
        <v>0</v>
      </c>
      <c r="BH1164" s="140">
        <f>IF(N1164="sníž. přenesená",J1164,0)</f>
        <v>0</v>
      </c>
      <c r="BI1164" s="140">
        <f>IF(N1164="nulová",J1164,0)</f>
        <v>0</v>
      </c>
      <c r="BJ1164" s="17" t="s">
        <v>190</v>
      </c>
      <c r="BK1164" s="140">
        <f>ROUND(I1164*H1164,2)</f>
        <v>1923.22</v>
      </c>
      <c r="BL1164" s="17" t="s">
        <v>189</v>
      </c>
      <c r="BM1164" s="139" t="s">
        <v>1133</v>
      </c>
    </row>
    <row r="1165" spans="2:65" s="1" customFormat="1" ht="39">
      <c r="B1165" s="29"/>
      <c r="D1165" s="141" t="s">
        <v>192</v>
      </c>
      <c r="F1165" s="142" t="s">
        <v>1134</v>
      </c>
      <c r="L1165" s="29"/>
      <c r="M1165" s="143"/>
      <c r="T1165" s="53"/>
      <c r="AT1165" s="17" t="s">
        <v>192</v>
      </c>
      <c r="AU1165" s="17" t="s">
        <v>190</v>
      </c>
    </row>
    <row r="1166" spans="2:65" s="1" customFormat="1">
      <c r="B1166" s="29"/>
      <c r="D1166" s="144" t="s">
        <v>194</v>
      </c>
      <c r="F1166" s="145" t="s">
        <v>1135</v>
      </c>
      <c r="L1166" s="29"/>
      <c r="M1166" s="143"/>
      <c r="T1166" s="53"/>
      <c r="AT1166" s="17" t="s">
        <v>194</v>
      </c>
      <c r="AU1166" s="17" t="s">
        <v>190</v>
      </c>
    </row>
    <row r="1167" spans="2:65" s="12" customFormat="1">
      <c r="B1167" s="146"/>
      <c r="D1167" s="141" t="s">
        <v>196</v>
      </c>
      <c r="E1167" s="147" t="s">
        <v>1</v>
      </c>
      <c r="F1167" s="148" t="s">
        <v>1122</v>
      </c>
      <c r="H1167" s="147" t="s">
        <v>1</v>
      </c>
      <c r="L1167" s="146"/>
      <c r="M1167" s="149"/>
      <c r="T1167" s="150"/>
      <c r="AT1167" s="147" t="s">
        <v>196</v>
      </c>
      <c r="AU1167" s="147" t="s">
        <v>190</v>
      </c>
      <c r="AV1167" s="12" t="s">
        <v>80</v>
      </c>
      <c r="AW1167" s="12" t="s">
        <v>27</v>
      </c>
      <c r="AX1167" s="12" t="s">
        <v>72</v>
      </c>
      <c r="AY1167" s="147" t="s">
        <v>182</v>
      </c>
    </row>
    <row r="1168" spans="2:65" s="13" customFormat="1" ht="45">
      <c r="B1168" s="151"/>
      <c r="D1168" s="141" t="s">
        <v>196</v>
      </c>
      <c r="E1168" s="152" t="s">
        <v>1</v>
      </c>
      <c r="F1168" s="153" t="s">
        <v>1123</v>
      </c>
      <c r="H1168" s="154">
        <v>21.594999999999999</v>
      </c>
      <c r="L1168" s="151"/>
      <c r="M1168" s="155"/>
      <c r="T1168" s="156"/>
      <c r="AT1168" s="152" t="s">
        <v>196</v>
      </c>
      <c r="AU1168" s="152" t="s">
        <v>190</v>
      </c>
      <c r="AV1168" s="13" t="s">
        <v>190</v>
      </c>
      <c r="AW1168" s="13" t="s">
        <v>27</v>
      </c>
      <c r="AX1168" s="13" t="s">
        <v>72</v>
      </c>
      <c r="AY1168" s="152" t="s">
        <v>182</v>
      </c>
    </row>
    <row r="1169" spans="2:65" s="13" customFormat="1" ht="33.75">
      <c r="B1169" s="151"/>
      <c r="D1169" s="141" t="s">
        <v>196</v>
      </c>
      <c r="E1169" s="152" t="s">
        <v>1</v>
      </c>
      <c r="F1169" s="153" t="s">
        <v>1124</v>
      </c>
      <c r="H1169" s="154">
        <v>16.64</v>
      </c>
      <c r="L1169" s="151"/>
      <c r="M1169" s="155"/>
      <c r="T1169" s="156"/>
      <c r="AT1169" s="152" t="s">
        <v>196</v>
      </c>
      <c r="AU1169" s="152" t="s">
        <v>190</v>
      </c>
      <c r="AV1169" s="13" t="s">
        <v>190</v>
      </c>
      <c r="AW1169" s="13" t="s">
        <v>27</v>
      </c>
      <c r="AX1169" s="13" t="s">
        <v>72</v>
      </c>
      <c r="AY1169" s="152" t="s">
        <v>182</v>
      </c>
    </row>
    <row r="1170" spans="2:65" s="14" customFormat="1">
      <c r="B1170" s="157"/>
      <c r="D1170" s="141" t="s">
        <v>196</v>
      </c>
      <c r="E1170" s="158" t="s">
        <v>1</v>
      </c>
      <c r="F1170" s="159" t="s">
        <v>201</v>
      </c>
      <c r="H1170" s="160">
        <v>38.234999999999999</v>
      </c>
      <c r="L1170" s="157"/>
      <c r="M1170" s="161"/>
      <c r="T1170" s="162"/>
      <c r="AT1170" s="158" t="s">
        <v>196</v>
      </c>
      <c r="AU1170" s="158" t="s">
        <v>190</v>
      </c>
      <c r="AV1170" s="14" t="s">
        <v>189</v>
      </c>
      <c r="AW1170" s="14" t="s">
        <v>27</v>
      </c>
      <c r="AX1170" s="14" t="s">
        <v>80</v>
      </c>
      <c r="AY1170" s="158" t="s">
        <v>182</v>
      </c>
    </row>
    <row r="1171" spans="2:65" s="1" customFormat="1" ht="24.2" customHeight="1">
      <c r="B1171" s="29"/>
      <c r="C1171" s="163" t="s">
        <v>1136</v>
      </c>
      <c r="D1171" s="163" t="s">
        <v>325</v>
      </c>
      <c r="E1171" s="164" t="s">
        <v>1137</v>
      </c>
      <c r="F1171" s="165" t="s">
        <v>1138</v>
      </c>
      <c r="G1171" s="166" t="s">
        <v>296</v>
      </c>
      <c r="H1171" s="167">
        <v>40.146999999999998</v>
      </c>
      <c r="I1171" s="168">
        <v>46.3</v>
      </c>
      <c r="J1171" s="168">
        <f>ROUND(I1171*H1171,2)</f>
        <v>1858.81</v>
      </c>
      <c r="K1171" s="165" t="s">
        <v>188</v>
      </c>
      <c r="L1171" s="169"/>
      <c r="M1171" s="170" t="s">
        <v>1</v>
      </c>
      <c r="N1171" s="171" t="s">
        <v>38</v>
      </c>
      <c r="O1171" s="137">
        <v>0</v>
      </c>
      <c r="P1171" s="137">
        <f>O1171*H1171</f>
        <v>0</v>
      </c>
      <c r="Q1171" s="137">
        <v>4.0000000000000003E-5</v>
      </c>
      <c r="R1171" s="137">
        <f>Q1171*H1171</f>
        <v>1.6058800000000001E-3</v>
      </c>
      <c r="S1171" s="137">
        <v>0</v>
      </c>
      <c r="T1171" s="138">
        <f>S1171*H1171</f>
        <v>0</v>
      </c>
      <c r="AR1171" s="139" t="s">
        <v>202</v>
      </c>
      <c r="AT1171" s="139" t="s">
        <v>325</v>
      </c>
      <c r="AU1171" s="139" t="s">
        <v>190</v>
      </c>
      <c r="AY1171" s="17" t="s">
        <v>182</v>
      </c>
      <c r="BE1171" s="140">
        <f>IF(N1171="základní",J1171,0)</f>
        <v>0</v>
      </c>
      <c r="BF1171" s="140">
        <f>IF(N1171="snížená",J1171,0)</f>
        <v>1858.81</v>
      </c>
      <c r="BG1171" s="140">
        <f>IF(N1171="zákl. přenesená",J1171,0)</f>
        <v>0</v>
      </c>
      <c r="BH1171" s="140">
        <f>IF(N1171="sníž. přenesená",J1171,0)</f>
        <v>0</v>
      </c>
      <c r="BI1171" s="140">
        <f>IF(N1171="nulová",J1171,0)</f>
        <v>0</v>
      </c>
      <c r="BJ1171" s="17" t="s">
        <v>190</v>
      </c>
      <c r="BK1171" s="140">
        <f>ROUND(I1171*H1171,2)</f>
        <v>1858.81</v>
      </c>
      <c r="BL1171" s="17" t="s">
        <v>189</v>
      </c>
      <c r="BM1171" s="139" t="s">
        <v>1139</v>
      </c>
    </row>
    <row r="1172" spans="2:65" s="1" customFormat="1">
      <c r="B1172" s="29"/>
      <c r="D1172" s="141" t="s">
        <v>192</v>
      </c>
      <c r="F1172" s="142" t="s">
        <v>1138</v>
      </c>
      <c r="L1172" s="29"/>
      <c r="M1172" s="143"/>
      <c r="T1172" s="53"/>
      <c r="AT1172" s="17" t="s">
        <v>192</v>
      </c>
      <c r="AU1172" s="17" t="s">
        <v>190</v>
      </c>
    </row>
    <row r="1173" spans="2:65" s="13" customFormat="1">
      <c r="B1173" s="151"/>
      <c r="D1173" s="141" t="s">
        <v>196</v>
      </c>
      <c r="F1173" s="153" t="s">
        <v>1140</v>
      </c>
      <c r="H1173" s="154">
        <v>40.146999999999998</v>
      </c>
      <c r="L1173" s="151"/>
      <c r="M1173" s="155"/>
      <c r="T1173" s="156"/>
      <c r="AT1173" s="152" t="s">
        <v>196</v>
      </c>
      <c r="AU1173" s="152" t="s">
        <v>190</v>
      </c>
      <c r="AV1173" s="13" t="s">
        <v>190</v>
      </c>
      <c r="AW1173" s="13" t="s">
        <v>4</v>
      </c>
      <c r="AX1173" s="13" t="s">
        <v>80</v>
      </c>
      <c r="AY1173" s="152" t="s">
        <v>182</v>
      </c>
    </row>
    <row r="1174" spans="2:65" s="1" customFormat="1" ht="24.2" customHeight="1">
      <c r="B1174" s="29"/>
      <c r="C1174" s="129" t="s">
        <v>1141</v>
      </c>
      <c r="D1174" s="129" t="s">
        <v>184</v>
      </c>
      <c r="E1174" s="130" t="s">
        <v>1142</v>
      </c>
      <c r="F1174" s="131" t="s">
        <v>1143</v>
      </c>
      <c r="G1174" s="132" t="s">
        <v>187</v>
      </c>
      <c r="H1174" s="133">
        <v>346.86</v>
      </c>
      <c r="I1174" s="134">
        <v>58.37</v>
      </c>
      <c r="J1174" s="134">
        <f>ROUND(I1174*H1174,2)</f>
        <v>20246.22</v>
      </c>
      <c r="K1174" s="131" t="s">
        <v>1</v>
      </c>
      <c r="L1174" s="29"/>
      <c r="M1174" s="135" t="s">
        <v>1</v>
      </c>
      <c r="N1174" s="136" t="s">
        <v>38</v>
      </c>
      <c r="O1174" s="137">
        <v>7.4999999999999997E-2</v>
      </c>
      <c r="P1174" s="137">
        <f>O1174*H1174</f>
        <v>26.014500000000002</v>
      </c>
      <c r="Q1174" s="137">
        <v>1.8000000000000001E-4</v>
      </c>
      <c r="R1174" s="137">
        <f>Q1174*H1174</f>
        <v>6.2434800000000006E-2</v>
      </c>
      <c r="S1174" s="137">
        <v>0</v>
      </c>
      <c r="T1174" s="138">
        <f>S1174*H1174</f>
        <v>0</v>
      </c>
      <c r="AR1174" s="139" t="s">
        <v>189</v>
      </c>
      <c r="AT1174" s="139" t="s">
        <v>184</v>
      </c>
      <c r="AU1174" s="139" t="s">
        <v>190</v>
      </c>
      <c r="AY1174" s="17" t="s">
        <v>182</v>
      </c>
      <c r="BE1174" s="140">
        <f>IF(N1174="základní",J1174,0)</f>
        <v>0</v>
      </c>
      <c r="BF1174" s="140">
        <f>IF(N1174="snížená",J1174,0)</f>
        <v>20246.22</v>
      </c>
      <c r="BG1174" s="140">
        <f>IF(N1174="zákl. přenesená",J1174,0)</f>
        <v>0</v>
      </c>
      <c r="BH1174" s="140">
        <f>IF(N1174="sníž. přenesená",J1174,0)</f>
        <v>0</v>
      </c>
      <c r="BI1174" s="140">
        <f>IF(N1174="nulová",J1174,0)</f>
        <v>0</v>
      </c>
      <c r="BJ1174" s="17" t="s">
        <v>190</v>
      </c>
      <c r="BK1174" s="140">
        <f>ROUND(I1174*H1174,2)</f>
        <v>20246.22</v>
      </c>
      <c r="BL1174" s="17" t="s">
        <v>189</v>
      </c>
      <c r="BM1174" s="139" t="s">
        <v>1144</v>
      </c>
    </row>
    <row r="1175" spans="2:65" s="1" customFormat="1" ht="19.5">
      <c r="B1175" s="29"/>
      <c r="D1175" s="141" t="s">
        <v>192</v>
      </c>
      <c r="F1175" s="142" t="s">
        <v>1143</v>
      </c>
      <c r="L1175" s="29"/>
      <c r="M1175" s="143"/>
      <c r="T1175" s="53"/>
      <c r="AT1175" s="17" t="s">
        <v>192</v>
      </c>
      <c r="AU1175" s="17" t="s">
        <v>190</v>
      </c>
    </row>
    <row r="1176" spans="2:65" s="12" customFormat="1">
      <c r="B1176" s="146"/>
      <c r="D1176" s="141" t="s">
        <v>196</v>
      </c>
      <c r="E1176" s="147" t="s">
        <v>1</v>
      </c>
      <c r="F1176" s="148" t="s">
        <v>1145</v>
      </c>
      <c r="H1176" s="147" t="s">
        <v>1</v>
      </c>
      <c r="L1176" s="146"/>
      <c r="M1176" s="149"/>
      <c r="T1176" s="150"/>
      <c r="AT1176" s="147" t="s">
        <v>196</v>
      </c>
      <c r="AU1176" s="147" t="s">
        <v>190</v>
      </c>
      <c r="AV1176" s="12" t="s">
        <v>80</v>
      </c>
      <c r="AW1176" s="12" t="s">
        <v>27</v>
      </c>
      <c r="AX1176" s="12" t="s">
        <v>72</v>
      </c>
      <c r="AY1176" s="147" t="s">
        <v>182</v>
      </c>
    </row>
    <row r="1177" spans="2:65" s="12" customFormat="1" ht="22.5">
      <c r="B1177" s="146"/>
      <c r="D1177" s="141" t="s">
        <v>196</v>
      </c>
      <c r="E1177" s="147" t="s">
        <v>1</v>
      </c>
      <c r="F1177" s="148" t="s">
        <v>1146</v>
      </c>
      <c r="H1177" s="147" t="s">
        <v>1</v>
      </c>
      <c r="L1177" s="146"/>
      <c r="M1177" s="149"/>
      <c r="T1177" s="150"/>
      <c r="AT1177" s="147" t="s">
        <v>196</v>
      </c>
      <c r="AU1177" s="147" t="s">
        <v>190</v>
      </c>
      <c r="AV1177" s="12" t="s">
        <v>80</v>
      </c>
      <c r="AW1177" s="12" t="s">
        <v>27</v>
      </c>
      <c r="AX1177" s="12" t="s">
        <v>72</v>
      </c>
      <c r="AY1177" s="147" t="s">
        <v>182</v>
      </c>
    </row>
    <row r="1178" spans="2:65" s="12" customFormat="1">
      <c r="B1178" s="146"/>
      <c r="D1178" s="141" t="s">
        <v>196</v>
      </c>
      <c r="E1178" s="147" t="s">
        <v>1</v>
      </c>
      <c r="F1178" s="148" t="s">
        <v>1147</v>
      </c>
      <c r="H1178" s="147" t="s">
        <v>1</v>
      </c>
      <c r="L1178" s="146"/>
      <c r="M1178" s="149"/>
      <c r="T1178" s="150"/>
      <c r="AT1178" s="147" t="s">
        <v>196</v>
      </c>
      <c r="AU1178" s="147" t="s">
        <v>190</v>
      </c>
      <c r="AV1178" s="12" t="s">
        <v>80</v>
      </c>
      <c r="AW1178" s="12" t="s">
        <v>27</v>
      </c>
      <c r="AX1178" s="12" t="s">
        <v>72</v>
      </c>
      <c r="AY1178" s="147" t="s">
        <v>182</v>
      </c>
    </row>
    <row r="1179" spans="2:65" s="13" customFormat="1">
      <c r="B1179" s="151"/>
      <c r="D1179" s="141" t="s">
        <v>196</v>
      </c>
      <c r="E1179" s="152" t="s">
        <v>1</v>
      </c>
      <c r="F1179" s="153" t="s">
        <v>1148</v>
      </c>
      <c r="H1179" s="154">
        <v>95.63</v>
      </c>
      <c r="L1179" s="151"/>
      <c r="M1179" s="155"/>
      <c r="T1179" s="156"/>
      <c r="AT1179" s="152" t="s">
        <v>196</v>
      </c>
      <c r="AU1179" s="152" t="s">
        <v>190</v>
      </c>
      <c r="AV1179" s="13" t="s">
        <v>190</v>
      </c>
      <c r="AW1179" s="13" t="s">
        <v>27</v>
      </c>
      <c r="AX1179" s="13" t="s">
        <v>72</v>
      </c>
      <c r="AY1179" s="152" t="s">
        <v>182</v>
      </c>
    </row>
    <row r="1180" spans="2:65" s="13" customFormat="1">
      <c r="B1180" s="151"/>
      <c r="D1180" s="141" t="s">
        <v>196</v>
      </c>
      <c r="E1180" s="152" t="s">
        <v>1</v>
      </c>
      <c r="F1180" s="153" t="s">
        <v>1149</v>
      </c>
      <c r="H1180" s="154">
        <v>-3.7389999999999999</v>
      </c>
      <c r="L1180" s="151"/>
      <c r="M1180" s="155"/>
      <c r="T1180" s="156"/>
      <c r="AT1180" s="152" t="s">
        <v>196</v>
      </c>
      <c r="AU1180" s="152" t="s">
        <v>190</v>
      </c>
      <c r="AV1180" s="13" t="s">
        <v>190</v>
      </c>
      <c r="AW1180" s="13" t="s">
        <v>27</v>
      </c>
      <c r="AX1180" s="13" t="s">
        <v>72</v>
      </c>
      <c r="AY1180" s="152" t="s">
        <v>182</v>
      </c>
    </row>
    <row r="1181" spans="2:65" s="13" customFormat="1">
      <c r="B1181" s="151"/>
      <c r="D1181" s="141" t="s">
        <v>196</v>
      </c>
      <c r="E1181" s="152" t="s">
        <v>1</v>
      </c>
      <c r="F1181" s="153" t="s">
        <v>1150</v>
      </c>
      <c r="H1181" s="154">
        <v>0.94299999999999995</v>
      </c>
      <c r="L1181" s="151"/>
      <c r="M1181" s="155"/>
      <c r="T1181" s="156"/>
      <c r="AT1181" s="152" t="s">
        <v>196</v>
      </c>
      <c r="AU1181" s="152" t="s">
        <v>190</v>
      </c>
      <c r="AV1181" s="13" t="s">
        <v>190</v>
      </c>
      <c r="AW1181" s="13" t="s">
        <v>27</v>
      </c>
      <c r="AX1181" s="13" t="s">
        <v>72</v>
      </c>
      <c r="AY1181" s="152" t="s">
        <v>182</v>
      </c>
    </row>
    <row r="1182" spans="2:65" s="13" customFormat="1">
      <c r="B1182" s="151"/>
      <c r="D1182" s="141" t="s">
        <v>196</v>
      </c>
      <c r="E1182" s="152" t="s">
        <v>1</v>
      </c>
      <c r="F1182" s="153" t="s">
        <v>1151</v>
      </c>
      <c r="H1182" s="154">
        <v>0.66800000000000004</v>
      </c>
      <c r="L1182" s="151"/>
      <c r="M1182" s="155"/>
      <c r="T1182" s="156"/>
      <c r="AT1182" s="152" t="s">
        <v>196</v>
      </c>
      <c r="AU1182" s="152" t="s">
        <v>190</v>
      </c>
      <c r="AV1182" s="13" t="s">
        <v>190</v>
      </c>
      <c r="AW1182" s="13" t="s">
        <v>27</v>
      </c>
      <c r="AX1182" s="13" t="s">
        <v>72</v>
      </c>
      <c r="AY1182" s="152" t="s">
        <v>182</v>
      </c>
    </row>
    <row r="1183" spans="2:65" s="13" customFormat="1">
      <c r="B1183" s="151"/>
      <c r="D1183" s="141" t="s">
        <v>196</v>
      </c>
      <c r="E1183" s="152" t="s">
        <v>1</v>
      </c>
      <c r="F1183" s="153" t="s">
        <v>1152</v>
      </c>
      <c r="H1183" s="154">
        <v>-4.4710000000000001</v>
      </c>
      <c r="L1183" s="151"/>
      <c r="M1183" s="155"/>
      <c r="T1183" s="156"/>
      <c r="AT1183" s="152" t="s">
        <v>196</v>
      </c>
      <c r="AU1183" s="152" t="s">
        <v>190</v>
      </c>
      <c r="AV1183" s="13" t="s">
        <v>190</v>
      </c>
      <c r="AW1183" s="13" t="s">
        <v>27</v>
      </c>
      <c r="AX1183" s="13" t="s">
        <v>72</v>
      </c>
      <c r="AY1183" s="152" t="s">
        <v>182</v>
      </c>
    </row>
    <row r="1184" spans="2:65" s="13" customFormat="1">
      <c r="B1184" s="151"/>
      <c r="D1184" s="141" t="s">
        <v>196</v>
      </c>
      <c r="E1184" s="152" t="s">
        <v>1</v>
      </c>
      <c r="F1184" s="153" t="s">
        <v>1153</v>
      </c>
      <c r="H1184" s="154">
        <v>1.159</v>
      </c>
      <c r="L1184" s="151"/>
      <c r="M1184" s="155"/>
      <c r="T1184" s="156"/>
      <c r="AT1184" s="152" t="s">
        <v>196</v>
      </c>
      <c r="AU1184" s="152" t="s">
        <v>190</v>
      </c>
      <c r="AV1184" s="13" t="s">
        <v>190</v>
      </c>
      <c r="AW1184" s="13" t="s">
        <v>27</v>
      </c>
      <c r="AX1184" s="13" t="s">
        <v>72</v>
      </c>
      <c r="AY1184" s="152" t="s">
        <v>182</v>
      </c>
    </row>
    <row r="1185" spans="2:51" s="13" customFormat="1">
      <c r="B1185" s="151"/>
      <c r="D1185" s="141" t="s">
        <v>196</v>
      </c>
      <c r="E1185" s="152" t="s">
        <v>1</v>
      </c>
      <c r="F1185" s="153" t="s">
        <v>1154</v>
      </c>
      <c r="H1185" s="154">
        <v>0.76500000000000001</v>
      </c>
      <c r="L1185" s="151"/>
      <c r="M1185" s="155"/>
      <c r="T1185" s="156"/>
      <c r="AT1185" s="152" t="s">
        <v>196</v>
      </c>
      <c r="AU1185" s="152" t="s">
        <v>190</v>
      </c>
      <c r="AV1185" s="13" t="s">
        <v>190</v>
      </c>
      <c r="AW1185" s="13" t="s">
        <v>27</v>
      </c>
      <c r="AX1185" s="13" t="s">
        <v>72</v>
      </c>
      <c r="AY1185" s="152" t="s">
        <v>182</v>
      </c>
    </row>
    <row r="1186" spans="2:51" s="13" customFormat="1">
      <c r="B1186" s="151"/>
      <c r="D1186" s="141" t="s">
        <v>196</v>
      </c>
      <c r="E1186" s="152" t="s">
        <v>1</v>
      </c>
      <c r="F1186" s="153" t="s">
        <v>1155</v>
      </c>
      <c r="H1186" s="154">
        <v>-1.7110000000000001</v>
      </c>
      <c r="L1186" s="151"/>
      <c r="M1186" s="155"/>
      <c r="T1186" s="156"/>
      <c r="AT1186" s="152" t="s">
        <v>196</v>
      </c>
      <c r="AU1186" s="152" t="s">
        <v>190</v>
      </c>
      <c r="AV1186" s="13" t="s">
        <v>190</v>
      </c>
      <c r="AW1186" s="13" t="s">
        <v>27</v>
      </c>
      <c r="AX1186" s="13" t="s">
        <v>72</v>
      </c>
      <c r="AY1186" s="152" t="s">
        <v>182</v>
      </c>
    </row>
    <row r="1187" spans="2:51" s="13" customFormat="1">
      <c r="B1187" s="151"/>
      <c r="D1187" s="141" t="s">
        <v>196</v>
      </c>
      <c r="E1187" s="152" t="s">
        <v>1</v>
      </c>
      <c r="F1187" s="153" t="s">
        <v>1153</v>
      </c>
      <c r="H1187" s="154">
        <v>1.159</v>
      </c>
      <c r="L1187" s="151"/>
      <c r="M1187" s="155"/>
      <c r="T1187" s="156"/>
      <c r="AT1187" s="152" t="s">
        <v>196</v>
      </c>
      <c r="AU1187" s="152" t="s">
        <v>190</v>
      </c>
      <c r="AV1187" s="13" t="s">
        <v>190</v>
      </c>
      <c r="AW1187" s="13" t="s">
        <v>27</v>
      </c>
      <c r="AX1187" s="13" t="s">
        <v>72</v>
      </c>
      <c r="AY1187" s="152" t="s">
        <v>182</v>
      </c>
    </row>
    <row r="1188" spans="2:51" s="13" customFormat="1">
      <c r="B1188" s="151"/>
      <c r="D1188" s="141" t="s">
        <v>196</v>
      </c>
      <c r="E1188" s="152" t="s">
        <v>1</v>
      </c>
      <c r="F1188" s="153" t="s">
        <v>1156</v>
      </c>
      <c r="H1188" s="154">
        <v>0.29299999999999998</v>
      </c>
      <c r="L1188" s="151"/>
      <c r="M1188" s="155"/>
      <c r="T1188" s="156"/>
      <c r="AT1188" s="152" t="s">
        <v>196</v>
      </c>
      <c r="AU1188" s="152" t="s">
        <v>190</v>
      </c>
      <c r="AV1188" s="13" t="s">
        <v>190</v>
      </c>
      <c r="AW1188" s="13" t="s">
        <v>27</v>
      </c>
      <c r="AX1188" s="13" t="s">
        <v>72</v>
      </c>
      <c r="AY1188" s="152" t="s">
        <v>182</v>
      </c>
    </row>
    <row r="1189" spans="2:51" s="15" customFormat="1">
      <c r="B1189" s="172"/>
      <c r="D1189" s="141" t="s">
        <v>196</v>
      </c>
      <c r="E1189" s="173" t="s">
        <v>1</v>
      </c>
      <c r="F1189" s="174" t="s">
        <v>379</v>
      </c>
      <c r="H1189" s="175">
        <v>90.695999999999998</v>
      </c>
      <c r="L1189" s="172"/>
      <c r="M1189" s="176"/>
      <c r="T1189" s="177"/>
      <c r="AT1189" s="173" t="s">
        <v>196</v>
      </c>
      <c r="AU1189" s="173" t="s">
        <v>190</v>
      </c>
      <c r="AV1189" s="15" t="s">
        <v>106</v>
      </c>
      <c r="AW1189" s="15" t="s">
        <v>27</v>
      </c>
      <c r="AX1189" s="15" t="s">
        <v>72</v>
      </c>
      <c r="AY1189" s="173" t="s">
        <v>182</v>
      </c>
    </row>
    <row r="1190" spans="2:51" s="12" customFormat="1">
      <c r="B1190" s="146"/>
      <c r="D1190" s="141" t="s">
        <v>196</v>
      </c>
      <c r="E1190" s="147" t="s">
        <v>1</v>
      </c>
      <c r="F1190" s="148" t="s">
        <v>1157</v>
      </c>
      <c r="H1190" s="147" t="s">
        <v>1</v>
      </c>
      <c r="L1190" s="146"/>
      <c r="M1190" s="149"/>
      <c r="T1190" s="150"/>
      <c r="AT1190" s="147" t="s">
        <v>196</v>
      </c>
      <c r="AU1190" s="147" t="s">
        <v>190</v>
      </c>
      <c r="AV1190" s="12" t="s">
        <v>80</v>
      </c>
      <c r="AW1190" s="12" t="s">
        <v>27</v>
      </c>
      <c r="AX1190" s="12" t="s">
        <v>72</v>
      </c>
      <c r="AY1190" s="147" t="s">
        <v>182</v>
      </c>
    </row>
    <row r="1191" spans="2:51" s="13" customFormat="1">
      <c r="B1191" s="151"/>
      <c r="D1191" s="141" t="s">
        <v>196</v>
      </c>
      <c r="E1191" s="152" t="s">
        <v>1</v>
      </c>
      <c r="F1191" s="153" t="s">
        <v>1158</v>
      </c>
      <c r="H1191" s="154">
        <v>95.98</v>
      </c>
      <c r="L1191" s="151"/>
      <c r="M1191" s="155"/>
      <c r="T1191" s="156"/>
      <c r="AT1191" s="152" t="s">
        <v>196</v>
      </c>
      <c r="AU1191" s="152" t="s">
        <v>190</v>
      </c>
      <c r="AV1191" s="13" t="s">
        <v>190</v>
      </c>
      <c r="AW1191" s="13" t="s">
        <v>27</v>
      </c>
      <c r="AX1191" s="13" t="s">
        <v>72</v>
      </c>
      <c r="AY1191" s="152" t="s">
        <v>182</v>
      </c>
    </row>
    <row r="1192" spans="2:51" s="13" customFormat="1">
      <c r="B1192" s="151"/>
      <c r="D1192" s="141" t="s">
        <v>196</v>
      </c>
      <c r="E1192" s="152" t="s">
        <v>1</v>
      </c>
      <c r="F1192" s="153" t="s">
        <v>1159</v>
      </c>
      <c r="H1192" s="154">
        <v>6.4489999999999998</v>
      </c>
      <c r="L1192" s="151"/>
      <c r="M1192" s="155"/>
      <c r="T1192" s="156"/>
      <c r="AT1192" s="152" t="s">
        <v>196</v>
      </c>
      <c r="AU1192" s="152" t="s">
        <v>190</v>
      </c>
      <c r="AV1192" s="13" t="s">
        <v>190</v>
      </c>
      <c r="AW1192" s="13" t="s">
        <v>27</v>
      </c>
      <c r="AX1192" s="13" t="s">
        <v>72</v>
      </c>
      <c r="AY1192" s="152" t="s">
        <v>182</v>
      </c>
    </row>
    <row r="1193" spans="2:51" s="13" customFormat="1">
      <c r="B1193" s="151"/>
      <c r="D1193" s="141" t="s">
        <v>196</v>
      </c>
      <c r="E1193" s="152" t="s">
        <v>1</v>
      </c>
      <c r="F1193" s="153" t="s">
        <v>1160</v>
      </c>
      <c r="H1193" s="154">
        <v>0.67300000000000004</v>
      </c>
      <c r="L1193" s="151"/>
      <c r="M1193" s="155"/>
      <c r="T1193" s="156"/>
      <c r="AT1193" s="152" t="s">
        <v>196</v>
      </c>
      <c r="AU1193" s="152" t="s">
        <v>190</v>
      </c>
      <c r="AV1193" s="13" t="s">
        <v>190</v>
      </c>
      <c r="AW1193" s="13" t="s">
        <v>27</v>
      </c>
      <c r="AX1193" s="13" t="s">
        <v>72</v>
      </c>
      <c r="AY1193" s="152" t="s">
        <v>182</v>
      </c>
    </row>
    <row r="1194" spans="2:51" s="13" customFormat="1" ht="22.5">
      <c r="B1194" s="151"/>
      <c r="D1194" s="141" t="s">
        <v>196</v>
      </c>
      <c r="E1194" s="152" t="s">
        <v>1</v>
      </c>
      <c r="F1194" s="153" t="s">
        <v>1161</v>
      </c>
      <c r="H1194" s="154">
        <v>-3.2570000000000001</v>
      </c>
      <c r="L1194" s="151"/>
      <c r="M1194" s="155"/>
      <c r="T1194" s="156"/>
      <c r="AT1194" s="152" t="s">
        <v>196</v>
      </c>
      <c r="AU1194" s="152" t="s">
        <v>190</v>
      </c>
      <c r="AV1194" s="13" t="s">
        <v>190</v>
      </c>
      <c r="AW1194" s="13" t="s">
        <v>27</v>
      </c>
      <c r="AX1194" s="13" t="s">
        <v>72</v>
      </c>
      <c r="AY1194" s="152" t="s">
        <v>182</v>
      </c>
    </row>
    <row r="1195" spans="2:51" s="13" customFormat="1">
      <c r="B1195" s="151"/>
      <c r="D1195" s="141" t="s">
        <v>196</v>
      </c>
      <c r="E1195" s="152" t="s">
        <v>1</v>
      </c>
      <c r="F1195" s="153" t="s">
        <v>1153</v>
      </c>
      <c r="H1195" s="154">
        <v>1.159</v>
      </c>
      <c r="L1195" s="151"/>
      <c r="M1195" s="155"/>
      <c r="T1195" s="156"/>
      <c r="AT1195" s="152" t="s">
        <v>196</v>
      </c>
      <c r="AU1195" s="152" t="s">
        <v>190</v>
      </c>
      <c r="AV1195" s="13" t="s">
        <v>190</v>
      </c>
      <c r="AW1195" s="13" t="s">
        <v>27</v>
      </c>
      <c r="AX1195" s="13" t="s">
        <v>72</v>
      </c>
      <c r="AY1195" s="152" t="s">
        <v>182</v>
      </c>
    </row>
    <row r="1196" spans="2:51" s="13" customFormat="1">
      <c r="B1196" s="151"/>
      <c r="D1196" s="141" t="s">
        <v>196</v>
      </c>
      <c r="E1196" s="152" t="s">
        <v>1</v>
      </c>
      <c r="F1196" s="153" t="s">
        <v>1162</v>
      </c>
      <c r="H1196" s="154">
        <v>0.55800000000000005</v>
      </c>
      <c r="L1196" s="151"/>
      <c r="M1196" s="155"/>
      <c r="T1196" s="156"/>
      <c r="AT1196" s="152" t="s">
        <v>196</v>
      </c>
      <c r="AU1196" s="152" t="s">
        <v>190</v>
      </c>
      <c r="AV1196" s="13" t="s">
        <v>190</v>
      </c>
      <c r="AW1196" s="13" t="s">
        <v>27</v>
      </c>
      <c r="AX1196" s="13" t="s">
        <v>72</v>
      </c>
      <c r="AY1196" s="152" t="s">
        <v>182</v>
      </c>
    </row>
    <row r="1197" spans="2:51" s="13" customFormat="1">
      <c r="B1197" s="151"/>
      <c r="D1197" s="141" t="s">
        <v>196</v>
      </c>
      <c r="E1197" s="152" t="s">
        <v>1</v>
      </c>
      <c r="F1197" s="153" t="s">
        <v>1163</v>
      </c>
      <c r="H1197" s="154">
        <v>-2.1709999999999998</v>
      </c>
      <c r="L1197" s="151"/>
      <c r="M1197" s="155"/>
      <c r="T1197" s="156"/>
      <c r="AT1197" s="152" t="s">
        <v>196</v>
      </c>
      <c r="AU1197" s="152" t="s">
        <v>190</v>
      </c>
      <c r="AV1197" s="13" t="s">
        <v>190</v>
      </c>
      <c r="AW1197" s="13" t="s">
        <v>27</v>
      </c>
      <c r="AX1197" s="13" t="s">
        <v>72</v>
      </c>
      <c r="AY1197" s="152" t="s">
        <v>182</v>
      </c>
    </row>
    <row r="1198" spans="2:51" s="13" customFormat="1">
      <c r="B1198" s="151"/>
      <c r="D1198" s="141" t="s">
        <v>196</v>
      </c>
      <c r="E1198" s="152" t="s">
        <v>1</v>
      </c>
      <c r="F1198" s="153" t="s">
        <v>1164</v>
      </c>
      <c r="H1198" s="154">
        <v>1.159</v>
      </c>
      <c r="L1198" s="151"/>
      <c r="M1198" s="155"/>
      <c r="T1198" s="156"/>
      <c r="AT1198" s="152" t="s">
        <v>196</v>
      </c>
      <c r="AU1198" s="152" t="s">
        <v>190</v>
      </c>
      <c r="AV1198" s="13" t="s">
        <v>190</v>
      </c>
      <c r="AW1198" s="13" t="s">
        <v>27</v>
      </c>
      <c r="AX1198" s="13" t="s">
        <v>72</v>
      </c>
      <c r="AY1198" s="152" t="s">
        <v>182</v>
      </c>
    </row>
    <row r="1199" spans="2:51" s="13" customFormat="1">
      <c r="B1199" s="151"/>
      <c r="D1199" s="141" t="s">
        <v>196</v>
      </c>
      <c r="E1199" s="152" t="s">
        <v>1</v>
      </c>
      <c r="F1199" s="153" t="s">
        <v>1165</v>
      </c>
      <c r="H1199" s="154">
        <v>0.372</v>
      </c>
      <c r="L1199" s="151"/>
      <c r="M1199" s="155"/>
      <c r="T1199" s="156"/>
      <c r="AT1199" s="152" t="s">
        <v>196</v>
      </c>
      <c r="AU1199" s="152" t="s">
        <v>190</v>
      </c>
      <c r="AV1199" s="13" t="s">
        <v>190</v>
      </c>
      <c r="AW1199" s="13" t="s">
        <v>27</v>
      </c>
      <c r="AX1199" s="13" t="s">
        <v>72</v>
      </c>
      <c r="AY1199" s="152" t="s">
        <v>182</v>
      </c>
    </row>
    <row r="1200" spans="2:51" s="13" customFormat="1">
      <c r="B1200" s="151"/>
      <c r="D1200" s="141" t="s">
        <v>196</v>
      </c>
      <c r="E1200" s="152" t="s">
        <v>1</v>
      </c>
      <c r="F1200" s="153" t="s">
        <v>1166</v>
      </c>
      <c r="H1200" s="154">
        <v>-5.2999999999999999E-2</v>
      </c>
      <c r="L1200" s="151"/>
      <c r="M1200" s="155"/>
      <c r="T1200" s="156"/>
      <c r="AT1200" s="152" t="s">
        <v>196</v>
      </c>
      <c r="AU1200" s="152" t="s">
        <v>190</v>
      </c>
      <c r="AV1200" s="13" t="s">
        <v>190</v>
      </c>
      <c r="AW1200" s="13" t="s">
        <v>27</v>
      </c>
      <c r="AX1200" s="13" t="s">
        <v>72</v>
      </c>
      <c r="AY1200" s="152" t="s">
        <v>182</v>
      </c>
    </row>
    <row r="1201" spans="2:51" s="13" customFormat="1">
      <c r="B1201" s="151"/>
      <c r="D1201" s="141" t="s">
        <v>196</v>
      </c>
      <c r="E1201" s="152" t="s">
        <v>1</v>
      </c>
      <c r="F1201" s="153" t="s">
        <v>1167</v>
      </c>
      <c r="H1201" s="154">
        <v>8.8999999999999996E-2</v>
      </c>
      <c r="L1201" s="151"/>
      <c r="M1201" s="155"/>
      <c r="T1201" s="156"/>
      <c r="AT1201" s="152" t="s">
        <v>196</v>
      </c>
      <c r="AU1201" s="152" t="s">
        <v>190</v>
      </c>
      <c r="AV1201" s="13" t="s">
        <v>190</v>
      </c>
      <c r="AW1201" s="13" t="s">
        <v>27</v>
      </c>
      <c r="AX1201" s="13" t="s">
        <v>72</v>
      </c>
      <c r="AY1201" s="152" t="s">
        <v>182</v>
      </c>
    </row>
    <row r="1202" spans="2:51" s="13" customFormat="1">
      <c r="B1202" s="151"/>
      <c r="D1202" s="141" t="s">
        <v>196</v>
      </c>
      <c r="E1202" s="152" t="s">
        <v>1</v>
      </c>
      <c r="F1202" s="153" t="s">
        <v>1168</v>
      </c>
      <c r="H1202" s="154">
        <v>0.23300000000000001</v>
      </c>
      <c r="L1202" s="151"/>
      <c r="M1202" s="155"/>
      <c r="T1202" s="156"/>
      <c r="AT1202" s="152" t="s">
        <v>196</v>
      </c>
      <c r="AU1202" s="152" t="s">
        <v>190</v>
      </c>
      <c r="AV1202" s="13" t="s">
        <v>190</v>
      </c>
      <c r="AW1202" s="13" t="s">
        <v>27</v>
      </c>
      <c r="AX1202" s="13" t="s">
        <v>72</v>
      </c>
      <c r="AY1202" s="152" t="s">
        <v>182</v>
      </c>
    </row>
    <row r="1203" spans="2:51" s="13" customFormat="1">
      <c r="B1203" s="151"/>
      <c r="D1203" s="141" t="s">
        <v>196</v>
      </c>
      <c r="E1203" s="152" t="s">
        <v>1</v>
      </c>
      <c r="F1203" s="153" t="s">
        <v>1169</v>
      </c>
      <c r="H1203" s="154">
        <v>0.27900000000000003</v>
      </c>
      <c r="L1203" s="151"/>
      <c r="M1203" s="155"/>
      <c r="T1203" s="156"/>
      <c r="AT1203" s="152" t="s">
        <v>196</v>
      </c>
      <c r="AU1203" s="152" t="s">
        <v>190</v>
      </c>
      <c r="AV1203" s="13" t="s">
        <v>190</v>
      </c>
      <c r="AW1203" s="13" t="s">
        <v>27</v>
      </c>
      <c r="AX1203" s="13" t="s">
        <v>72</v>
      </c>
      <c r="AY1203" s="152" t="s">
        <v>182</v>
      </c>
    </row>
    <row r="1204" spans="2:51" s="15" customFormat="1">
      <c r="B1204" s="172"/>
      <c r="D1204" s="141" t="s">
        <v>196</v>
      </c>
      <c r="E1204" s="173" t="s">
        <v>1</v>
      </c>
      <c r="F1204" s="174" t="s">
        <v>379</v>
      </c>
      <c r="H1204" s="175">
        <v>101.47</v>
      </c>
      <c r="L1204" s="172"/>
      <c r="M1204" s="176"/>
      <c r="T1204" s="177"/>
      <c r="AT1204" s="173" t="s">
        <v>196</v>
      </c>
      <c r="AU1204" s="173" t="s">
        <v>190</v>
      </c>
      <c r="AV1204" s="15" t="s">
        <v>106</v>
      </c>
      <c r="AW1204" s="15" t="s">
        <v>27</v>
      </c>
      <c r="AX1204" s="15" t="s">
        <v>72</v>
      </c>
      <c r="AY1204" s="173" t="s">
        <v>182</v>
      </c>
    </row>
    <row r="1205" spans="2:51" s="12" customFormat="1">
      <c r="B1205" s="146"/>
      <c r="D1205" s="141" t="s">
        <v>196</v>
      </c>
      <c r="E1205" s="147" t="s">
        <v>1</v>
      </c>
      <c r="F1205" s="148" t="s">
        <v>1170</v>
      </c>
      <c r="H1205" s="147" t="s">
        <v>1</v>
      </c>
      <c r="L1205" s="146"/>
      <c r="M1205" s="149"/>
      <c r="T1205" s="150"/>
      <c r="AT1205" s="147" t="s">
        <v>196</v>
      </c>
      <c r="AU1205" s="147" t="s">
        <v>190</v>
      </c>
      <c r="AV1205" s="12" t="s">
        <v>80</v>
      </c>
      <c r="AW1205" s="12" t="s">
        <v>27</v>
      </c>
      <c r="AX1205" s="12" t="s">
        <v>72</v>
      </c>
      <c r="AY1205" s="147" t="s">
        <v>182</v>
      </c>
    </row>
    <row r="1206" spans="2:51" s="13" customFormat="1">
      <c r="B1206" s="151"/>
      <c r="D1206" s="141" t="s">
        <v>196</v>
      </c>
      <c r="E1206" s="152" t="s">
        <v>1</v>
      </c>
      <c r="F1206" s="153" t="s">
        <v>1171</v>
      </c>
      <c r="H1206" s="154">
        <v>99.8</v>
      </c>
      <c r="L1206" s="151"/>
      <c r="M1206" s="155"/>
      <c r="T1206" s="156"/>
      <c r="AT1206" s="152" t="s">
        <v>196</v>
      </c>
      <c r="AU1206" s="152" t="s">
        <v>190</v>
      </c>
      <c r="AV1206" s="13" t="s">
        <v>190</v>
      </c>
      <c r="AW1206" s="13" t="s">
        <v>27</v>
      </c>
      <c r="AX1206" s="13" t="s">
        <v>72</v>
      </c>
      <c r="AY1206" s="152" t="s">
        <v>182</v>
      </c>
    </row>
    <row r="1207" spans="2:51" s="13" customFormat="1">
      <c r="B1207" s="151"/>
      <c r="D1207" s="141" t="s">
        <v>196</v>
      </c>
      <c r="E1207" s="152" t="s">
        <v>1</v>
      </c>
      <c r="F1207" s="153" t="s">
        <v>1172</v>
      </c>
      <c r="H1207" s="154">
        <v>-12.398999999999999</v>
      </c>
      <c r="L1207" s="151"/>
      <c r="M1207" s="155"/>
      <c r="T1207" s="156"/>
      <c r="AT1207" s="152" t="s">
        <v>196</v>
      </c>
      <c r="AU1207" s="152" t="s">
        <v>190</v>
      </c>
      <c r="AV1207" s="13" t="s">
        <v>190</v>
      </c>
      <c r="AW1207" s="13" t="s">
        <v>27</v>
      </c>
      <c r="AX1207" s="13" t="s">
        <v>72</v>
      </c>
      <c r="AY1207" s="152" t="s">
        <v>182</v>
      </c>
    </row>
    <row r="1208" spans="2:51" s="13" customFormat="1">
      <c r="B1208" s="151"/>
      <c r="D1208" s="141" t="s">
        <v>196</v>
      </c>
      <c r="E1208" s="152" t="s">
        <v>1</v>
      </c>
      <c r="F1208" s="153" t="s">
        <v>1173</v>
      </c>
      <c r="H1208" s="154">
        <v>1.8360000000000001</v>
      </c>
      <c r="L1208" s="151"/>
      <c r="M1208" s="155"/>
      <c r="T1208" s="156"/>
      <c r="AT1208" s="152" t="s">
        <v>196</v>
      </c>
      <c r="AU1208" s="152" t="s">
        <v>190</v>
      </c>
      <c r="AV1208" s="13" t="s">
        <v>190</v>
      </c>
      <c r="AW1208" s="13" t="s">
        <v>27</v>
      </c>
      <c r="AX1208" s="13" t="s">
        <v>72</v>
      </c>
      <c r="AY1208" s="152" t="s">
        <v>182</v>
      </c>
    </row>
    <row r="1209" spans="2:51" s="13" customFormat="1">
      <c r="B1209" s="151"/>
      <c r="D1209" s="141" t="s">
        <v>196</v>
      </c>
      <c r="E1209" s="152" t="s">
        <v>1</v>
      </c>
      <c r="F1209" s="153" t="s">
        <v>1174</v>
      </c>
      <c r="H1209" s="154">
        <v>1.7989999999999999</v>
      </c>
      <c r="L1209" s="151"/>
      <c r="M1209" s="155"/>
      <c r="T1209" s="156"/>
      <c r="AT1209" s="152" t="s">
        <v>196</v>
      </c>
      <c r="AU1209" s="152" t="s">
        <v>190</v>
      </c>
      <c r="AV1209" s="13" t="s">
        <v>190</v>
      </c>
      <c r="AW1209" s="13" t="s">
        <v>27</v>
      </c>
      <c r="AX1209" s="13" t="s">
        <v>72</v>
      </c>
      <c r="AY1209" s="152" t="s">
        <v>182</v>
      </c>
    </row>
    <row r="1210" spans="2:51" s="13" customFormat="1">
      <c r="B1210" s="151"/>
      <c r="D1210" s="141" t="s">
        <v>196</v>
      </c>
      <c r="E1210" s="152" t="s">
        <v>1</v>
      </c>
      <c r="F1210" s="153" t="s">
        <v>1175</v>
      </c>
      <c r="H1210" s="154">
        <v>-1.2010000000000001</v>
      </c>
      <c r="L1210" s="151"/>
      <c r="M1210" s="155"/>
      <c r="T1210" s="156"/>
      <c r="AT1210" s="152" t="s">
        <v>196</v>
      </c>
      <c r="AU1210" s="152" t="s">
        <v>190</v>
      </c>
      <c r="AV1210" s="13" t="s">
        <v>190</v>
      </c>
      <c r="AW1210" s="13" t="s">
        <v>27</v>
      </c>
      <c r="AX1210" s="13" t="s">
        <v>72</v>
      </c>
      <c r="AY1210" s="152" t="s">
        <v>182</v>
      </c>
    </row>
    <row r="1211" spans="2:51" s="13" customFormat="1">
      <c r="B1211" s="151"/>
      <c r="D1211" s="141" t="s">
        <v>196</v>
      </c>
      <c r="E1211" s="152" t="s">
        <v>1</v>
      </c>
      <c r="F1211" s="153" t="s">
        <v>1176</v>
      </c>
      <c r="H1211" s="154">
        <v>0.45</v>
      </c>
      <c r="L1211" s="151"/>
      <c r="M1211" s="155"/>
      <c r="T1211" s="156"/>
      <c r="AT1211" s="152" t="s">
        <v>196</v>
      </c>
      <c r="AU1211" s="152" t="s">
        <v>190</v>
      </c>
      <c r="AV1211" s="13" t="s">
        <v>190</v>
      </c>
      <c r="AW1211" s="13" t="s">
        <v>27</v>
      </c>
      <c r="AX1211" s="13" t="s">
        <v>72</v>
      </c>
      <c r="AY1211" s="152" t="s">
        <v>182</v>
      </c>
    </row>
    <row r="1212" spans="2:51" s="13" customFormat="1">
      <c r="B1212" s="151"/>
      <c r="D1212" s="141" t="s">
        <v>196</v>
      </c>
      <c r="E1212" s="152" t="s">
        <v>1</v>
      </c>
      <c r="F1212" s="153" t="s">
        <v>1177</v>
      </c>
      <c r="H1212" s="154">
        <v>0.52900000000000003</v>
      </c>
      <c r="L1212" s="151"/>
      <c r="M1212" s="155"/>
      <c r="T1212" s="156"/>
      <c r="AT1212" s="152" t="s">
        <v>196</v>
      </c>
      <c r="AU1212" s="152" t="s">
        <v>190</v>
      </c>
      <c r="AV1212" s="13" t="s">
        <v>190</v>
      </c>
      <c r="AW1212" s="13" t="s">
        <v>27</v>
      </c>
      <c r="AX1212" s="13" t="s">
        <v>72</v>
      </c>
      <c r="AY1212" s="152" t="s">
        <v>182</v>
      </c>
    </row>
    <row r="1213" spans="2:51" s="13" customFormat="1">
      <c r="B1213" s="151"/>
      <c r="D1213" s="141" t="s">
        <v>196</v>
      </c>
      <c r="E1213" s="152" t="s">
        <v>1</v>
      </c>
      <c r="F1213" s="153" t="s">
        <v>1178</v>
      </c>
      <c r="H1213" s="154">
        <v>-2.6309999999999998</v>
      </c>
      <c r="L1213" s="151"/>
      <c r="M1213" s="155"/>
      <c r="T1213" s="156"/>
      <c r="AT1213" s="152" t="s">
        <v>196</v>
      </c>
      <c r="AU1213" s="152" t="s">
        <v>190</v>
      </c>
      <c r="AV1213" s="13" t="s">
        <v>190</v>
      </c>
      <c r="AW1213" s="13" t="s">
        <v>27</v>
      </c>
      <c r="AX1213" s="13" t="s">
        <v>72</v>
      </c>
      <c r="AY1213" s="152" t="s">
        <v>182</v>
      </c>
    </row>
    <row r="1214" spans="2:51" s="13" customFormat="1">
      <c r="B1214" s="151"/>
      <c r="D1214" s="141" t="s">
        <v>196</v>
      </c>
      <c r="E1214" s="152" t="s">
        <v>1</v>
      </c>
      <c r="F1214" s="153" t="s">
        <v>1179</v>
      </c>
      <c r="H1214" s="154">
        <v>0.45</v>
      </c>
      <c r="L1214" s="151"/>
      <c r="M1214" s="155"/>
      <c r="T1214" s="156"/>
      <c r="AT1214" s="152" t="s">
        <v>196</v>
      </c>
      <c r="AU1214" s="152" t="s">
        <v>190</v>
      </c>
      <c r="AV1214" s="13" t="s">
        <v>190</v>
      </c>
      <c r="AW1214" s="13" t="s">
        <v>27</v>
      </c>
      <c r="AX1214" s="13" t="s">
        <v>72</v>
      </c>
      <c r="AY1214" s="152" t="s">
        <v>182</v>
      </c>
    </row>
    <row r="1215" spans="2:51" s="13" customFormat="1">
      <c r="B1215" s="151"/>
      <c r="D1215" s="141" t="s">
        <v>196</v>
      </c>
      <c r="E1215" s="152" t="s">
        <v>1</v>
      </c>
      <c r="F1215" s="153" t="s">
        <v>1180</v>
      </c>
      <c r="H1215" s="154">
        <v>1.159</v>
      </c>
      <c r="L1215" s="151"/>
      <c r="M1215" s="155"/>
      <c r="T1215" s="156"/>
      <c r="AT1215" s="152" t="s">
        <v>196</v>
      </c>
      <c r="AU1215" s="152" t="s">
        <v>190</v>
      </c>
      <c r="AV1215" s="13" t="s">
        <v>190</v>
      </c>
      <c r="AW1215" s="13" t="s">
        <v>27</v>
      </c>
      <c r="AX1215" s="13" t="s">
        <v>72</v>
      </c>
      <c r="AY1215" s="152" t="s">
        <v>182</v>
      </c>
    </row>
    <row r="1216" spans="2:51" s="15" customFormat="1">
      <c r="B1216" s="172"/>
      <c r="D1216" s="141" t="s">
        <v>196</v>
      </c>
      <c r="E1216" s="173" t="s">
        <v>1</v>
      </c>
      <c r="F1216" s="174" t="s">
        <v>379</v>
      </c>
      <c r="H1216" s="175">
        <v>89.792000000000002</v>
      </c>
      <c r="L1216" s="172"/>
      <c r="M1216" s="176"/>
      <c r="T1216" s="177"/>
      <c r="AT1216" s="173" t="s">
        <v>196</v>
      </c>
      <c r="AU1216" s="173" t="s">
        <v>190</v>
      </c>
      <c r="AV1216" s="15" t="s">
        <v>106</v>
      </c>
      <c r="AW1216" s="15" t="s">
        <v>27</v>
      </c>
      <c r="AX1216" s="15" t="s">
        <v>72</v>
      </c>
      <c r="AY1216" s="173" t="s">
        <v>182</v>
      </c>
    </row>
    <row r="1217" spans="2:65" s="12" customFormat="1">
      <c r="B1217" s="146"/>
      <c r="D1217" s="141" t="s">
        <v>196</v>
      </c>
      <c r="E1217" s="147" t="s">
        <v>1</v>
      </c>
      <c r="F1217" s="148" t="s">
        <v>1181</v>
      </c>
      <c r="H1217" s="147" t="s">
        <v>1</v>
      </c>
      <c r="L1217" s="146"/>
      <c r="M1217" s="149"/>
      <c r="T1217" s="150"/>
      <c r="AT1217" s="147" t="s">
        <v>196</v>
      </c>
      <c r="AU1217" s="147" t="s">
        <v>190</v>
      </c>
      <c r="AV1217" s="12" t="s">
        <v>80</v>
      </c>
      <c r="AW1217" s="12" t="s">
        <v>27</v>
      </c>
      <c r="AX1217" s="12" t="s">
        <v>72</v>
      </c>
      <c r="AY1217" s="147" t="s">
        <v>182</v>
      </c>
    </row>
    <row r="1218" spans="2:65" s="13" customFormat="1">
      <c r="B1218" s="151"/>
      <c r="D1218" s="141" t="s">
        <v>196</v>
      </c>
      <c r="E1218" s="152" t="s">
        <v>1</v>
      </c>
      <c r="F1218" s="153" t="s">
        <v>1182</v>
      </c>
      <c r="H1218" s="154">
        <v>68.38</v>
      </c>
      <c r="L1218" s="151"/>
      <c r="M1218" s="155"/>
      <c r="T1218" s="156"/>
      <c r="AT1218" s="152" t="s">
        <v>196</v>
      </c>
      <c r="AU1218" s="152" t="s">
        <v>190</v>
      </c>
      <c r="AV1218" s="13" t="s">
        <v>190</v>
      </c>
      <c r="AW1218" s="13" t="s">
        <v>27</v>
      </c>
      <c r="AX1218" s="13" t="s">
        <v>72</v>
      </c>
      <c r="AY1218" s="152" t="s">
        <v>182</v>
      </c>
    </row>
    <row r="1219" spans="2:65" s="13" customFormat="1">
      <c r="B1219" s="151"/>
      <c r="D1219" s="141" t="s">
        <v>196</v>
      </c>
      <c r="E1219" s="152" t="s">
        <v>1</v>
      </c>
      <c r="F1219" s="153" t="s">
        <v>1183</v>
      </c>
      <c r="H1219" s="154">
        <v>-2.23</v>
      </c>
      <c r="L1219" s="151"/>
      <c r="M1219" s="155"/>
      <c r="T1219" s="156"/>
      <c r="AT1219" s="152" t="s">
        <v>196</v>
      </c>
      <c r="AU1219" s="152" t="s">
        <v>190</v>
      </c>
      <c r="AV1219" s="13" t="s">
        <v>190</v>
      </c>
      <c r="AW1219" s="13" t="s">
        <v>27</v>
      </c>
      <c r="AX1219" s="13" t="s">
        <v>72</v>
      </c>
      <c r="AY1219" s="152" t="s">
        <v>182</v>
      </c>
    </row>
    <row r="1220" spans="2:65" s="13" customFormat="1">
      <c r="B1220" s="151"/>
      <c r="D1220" s="141" t="s">
        <v>196</v>
      </c>
      <c r="E1220" s="152" t="s">
        <v>1</v>
      </c>
      <c r="F1220" s="153" t="s">
        <v>1184</v>
      </c>
      <c r="H1220" s="154">
        <v>0.498</v>
      </c>
      <c r="L1220" s="151"/>
      <c r="M1220" s="155"/>
      <c r="T1220" s="156"/>
      <c r="AT1220" s="152" t="s">
        <v>196</v>
      </c>
      <c r="AU1220" s="152" t="s">
        <v>190</v>
      </c>
      <c r="AV1220" s="13" t="s">
        <v>190</v>
      </c>
      <c r="AW1220" s="13" t="s">
        <v>27</v>
      </c>
      <c r="AX1220" s="13" t="s">
        <v>72</v>
      </c>
      <c r="AY1220" s="152" t="s">
        <v>182</v>
      </c>
    </row>
    <row r="1221" spans="2:65" s="13" customFormat="1">
      <c r="B1221" s="151"/>
      <c r="D1221" s="141" t="s">
        <v>196</v>
      </c>
      <c r="E1221" s="152" t="s">
        <v>1</v>
      </c>
      <c r="F1221" s="153" t="s">
        <v>1185</v>
      </c>
      <c r="H1221" s="154">
        <v>0.11799999999999999</v>
      </c>
      <c r="L1221" s="151"/>
      <c r="M1221" s="155"/>
      <c r="T1221" s="156"/>
      <c r="AT1221" s="152" t="s">
        <v>196</v>
      </c>
      <c r="AU1221" s="152" t="s">
        <v>190</v>
      </c>
      <c r="AV1221" s="13" t="s">
        <v>190</v>
      </c>
      <c r="AW1221" s="13" t="s">
        <v>27</v>
      </c>
      <c r="AX1221" s="13" t="s">
        <v>72</v>
      </c>
      <c r="AY1221" s="152" t="s">
        <v>182</v>
      </c>
    </row>
    <row r="1222" spans="2:65" s="13" customFormat="1">
      <c r="B1222" s="151"/>
      <c r="D1222" s="141" t="s">
        <v>196</v>
      </c>
      <c r="E1222" s="152" t="s">
        <v>1</v>
      </c>
      <c r="F1222" s="153" t="s">
        <v>1186</v>
      </c>
      <c r="H1222" s="154">
        <v>-2.5030000000000001</v>
      </c>
      <c r="L1222" s="151"/>
      <c r="M1222" s="155"/>
      <c r="T1222" s="156"/>
      <c r="AT1222" s="152" t="s">
        <v>196</v>
      </c>
      <c r="AU1222" s="152" t="s">
        <v>190</v>
      </c>
      <c r="AV1222" s="13" t="s">
        <v>190</v>
      </c>
      <c r="AW1222" s="13" t="s">
        <v>27</v>
      </c>
      <c r="AX1222" s="13" t="s">
        <v>72</v>
      </c>
      <c r="AY1222" s="152" t="s">
        <v>182</v>
      </c>
    </row>
    <row r="1223" spans="2:65" s="13" customFormat="1">
      <c r="B1223" s="151"/>
      <c r="D1223" s="141" t="s">
        <v>196</v>
      </c>
      <c r="E1223" s="152" t="s">
        <v>1</v>
      </c>
      <c r="F1223" s="153" t="s">
        <v>1187</v>
      </c>
      <c r="H1223" s="154">
        <v>0.50900000000000001</v>
      </c>
      <c r="L1223" s="151"/>
      <c r="M1223" s="155"/>
      <c r="T1223" s="156"/>
      <c r="AT1223" s="152" t="s">
        <v>196</v>
      </c>
      <c r="AU1223" s="152" t="s">
        <v>190</v>
      </c>
      <c r="AV1223" s="13" t="s">
        <v>190</v>
      </c>
      <c r="AW1223" s="13" t="s">
        <v>27</v>
      </c>
      <c r="AX1223" s="13" t="s">
        <v>72</v>
      </c>
      <c r="AY1223" s="152" t="s">
        <v>182</v>
      </c>
    </row>
    <row r="1224" spans="2:65" s="13" customFormat="1">
      <c r="B1224" s="151"/>
      <c r="D1224" s="141" t="s">
        <v>196</v>
      </c>
      <c r="E1224" s="152" t="s">
        <v>1</v>
      </c>
      <c r="F1224" s="153" t="s">
        <v>1188</v>
      </c>
      <c r="H1224" s="154">
        <v>0.13</v>
      </c>
      <c r="L1224" s="151"/>
      <c r="M1224" s="155"/>
      <c r="T1224" s="156"/>
      <c r="AT1224" s="152" t="s">
        <v>196</v>
      </c>
      <c r="AU1224" s="152" t="s">
        <v>190</v>
      </c>
      <c r="AV1224" s="13" t="s">
        <v>190</v>
      </c>
      <c r="AW1224" s="13" t="s">
        <v>27</v>
      </c>
      <c r="AX1224" s="13" t="s">
        <v>72</v>
      </c>
      <c r="AY1224" s="152" t="s">
        <v>182</v>
      </c>
    </row>
    <row r="1225" spans="2:65" s="15" customFormat="1">
      <c r="B1225" s="172"/>
      <c r="D1225" s="141" t="s">
        <v>196</v>
      </c>
      <c r="E1225" s="173" t="s">
        <v>1</v>
      </c>
      <c r="F1225" s="174" t="s">
        <v>379</v>
      </c>
      <c r="H1225" s="175">
        <v>64.902000000000001</v>
      </c>
      <c r="L1225" s="172"/>
      <c r="M1225" s="176"/>
      <c r="T1225" s="177"/>
      <c r="AT1225" s="173" t="s">
        <v>196</v>
      </c>
      <c r="AU1225" s="173" t="s">
        <v>190</v>
      </c>
      <c r="AV1225" s="15" t="s">
        <v>106</v>
      </c>
      <c r="AW1225" s="15" t="s">
        <v>27</v>
      </c>
      <c r="AX1225" s="15" t="s">
        <v>72</v>
      </c>
      <c r="AY1225" s="173" t="s">
        <v>182</v>
      </c>
    </row>
    <row r="1226" spans="2:65" s="14" customFormat="1">
      <c r="B1226" s="157"/>
      <c r="D1226" s="141" t="s">
        <v>196</v>
      </c>
      <c r="E1226" s="158" t="s">
        <v>1</v>
      </c>
      <c r="F1226" s="159" t="s">
        <v>201</v>
      </c>
      <c r="H1226" s="160">
        <v>346.86</v>
      </c>
      <c r="L1226" s="157"/>
      <c r="M1226" s="161"/>
      <c r="T1226" s="162"/>
      <c r="AT1226" s="158" t="s">
        <v>196</v>
      </c>
      <c r="AU1226" s="158" t="s">
        <v>190</v>
      </c>
      <c r="AV1226" s="14" t="s">
        <v>189</v>
      </c>
      <c r="AW1226" s="14" t="s">
        <v>27</v>
      </c>
      <c r="AX1226" s="14" t="s">
        <v>80</v>
      </c>
      <c r="AY1226" s="158" t="s">
        <v>182</v>
      </c>
    </row>
    <row r="1227" spans="2:65" s="1" customFormat="1" ht="37.9" customHeight="1">
      <c r="B1227" s="29"/>
      <c r="C1227" s="129" t="s">
        <v>1189</v>
      </c>
      <c r="D1227" s="129" t="s">
        <v>184</v>
      </c>
      <c r="E1227" s="130" t="s">
        <v>1190</v>
      </c>
      <c r="F1227" s="131" t="s">
        <v>1191</v>
      </c>
      <c r="G1227" s="132" t="s">
        <v>296</v>
      </c>
      <c r="H1227" s="133">
        <v>25.2</v>
      </c>
      <c r="I1227" s="134">
        <v>240</v>
      </c>
      <c r="J1227" s="134">
        <f>ROUND(I1227*H1227,2)</f>
        <v>6048</v>
      </c>
      <c r="K1227" s="131" t="s">
        <v>188</v>
      </c>
      <c r="L1227" s="29"/>
      <c r="M1227" s="135" t="s">
        <v>1</v>
      </c>
      <c r="N1227" s="136" t="s">
        <v>38</v>
      </c>
      <c r="O1227" s="137">
        <v>0.32</v>
      </c>
      <c r="P1227" s="137">
        <f>O1227*H1227</f>
        <v>8.0640000000000001</v>
      </c>
      <c r="Q1227" s="137">
        <v>1.7600000000000001E-3</v>
      </c>
      <c r="R1227" s="137">
        <f>Q1227*H1227</f>
        <v>4.4352000000000003E-2</v>
      </c>
      <c r="S1227" s="137">
        <v>0</v>
      </c>
      <c r="T1227" s="138">
        <f>S1227*H1227</f>
        <v>0</v>
      </c>
      <c r="AR1227" s="139" t="s">
        <v>189</v>
      </c>
      <c r="AT1227" s="139" t="s">
        <v>184</v>
      </c>
      <c r="AU1227" s="139" t="s">
        <v>190</v>
      </c>
      <c r="AY1227" s="17" t="s">
        <v>182</v>
      </c>
      <c r="BE1227" s="140">
        <f>IF(N1227="základní",J1227,0)</f>
        <v>0</v>
      </c>
      <c r="BF1227" s="140">
        <f>IF(N1227="snížená",J1227,0)</f>
        <v>6048</v>
      </c>
      <c r="BG1227" s="140">
        <f>IF(N1227="zákl. přenesená",J1227,0)</f>
        <v>0</v>
      </c>
      <c r="BH1227" s="140">
        <f>IF(N1227="sníž. přenesená",J1227,0)</f>
        <v>0</v>
      </c>
      <c r="BI1227" s="140">
        <f>IF(N1227="nulová",J1227,0)</f>
        <v>0</v>
      </c>
      <c r="BJ1227" s="17" t="s">
        <v>190</v>
      </c>
      <c r="BK1227" s="140">
        <f>ROUND(I1227*H1227,2)</f>
        <v>6048</v>
      </c>
      <c r="BL1227" s="17" t="s">
        <v>189</v>
      </c>
      <c r="BM1227" s="139" t="s">
        <v>1192</v>
      </c>
    </row>
    <row r="1228" spans="2:65" s="1" customFormat="1" ht="29.25">
      <c r="B1228" s="29"/>
      <c r="D1228" s="141" t="s">
        <v>192</v>
      </c>
      <c r="F1228" s="142" t="s">
        <v>1193</v>
      </c>
      <c r="L1228" s="29"/>
      <c r="M1228" s="143"/>
      <c r="T1228" s="53"/>
      <c r="AT1228" s="17" t="s">
        <v>192</v>
      </c>
      <c r="AU1228" s="17" t="s">
        <v>190</v>
      </c>
    </row>
    <row r="1229" spans="2:65" s="1" customFormat="1">
      <c r="B1229" s="29"/>
      <c r="D1229" s="144" t="s">
        <v>194</v>
      </c>
      <c r="F1229" s="145" t="s">
        <v>1194</v>
      </c>
      <c r="L1229" s="29"/>
      <c r="M1229" s="143"/>
      <c r="T1229" s="53"/>
      <c r="AT1229" s="17" t="s">
        <v>194</v>
      </c>
      <c r="AU1229" s="17" t="s">
        <v>190</v>
      </c>
    </row>
    <row r="1230" spans="2:65" s="13" customFormat="1">
      <c r="B1230" s="151"/>
      <c r="D1230" s="141" t="s">
        <v>196</v>
      </c>
      <c r="E1230" s="152" t="s">
        <v>1</v>
      </c>
      <c r="F1230" s="153" t="s">
        <v>1195</v>
      </c>
      <c r="H1230" s="154">
        <v>3.5</v>
      </c>
      <c r="L1230" s="151"/>
      <c r="M1230" s="155"/>
      <c r="T1230" s="156"/>
      <c r="AT1230" s="152" t="s">
        <v>196</v>
      </c>
      <c r="AU1230" s="152" t="s">
        <v>190</v>
      </c>
      <c r="AV1230" s="13" t="s">
        <v>190</v>
      </c>
      <c r="AW1230" s="13" t="s">
        <v>27</v>
      </c>
      <c r="AX1230" s="13" t="s">
        <v>72</v>
      </c>
      <c r="AY1230" s="152" t="s">
        <v>182</v>
      </c>
    </row>
    <row r="1231" spans="2:65" s="13" customFormat="1">
      <c r="B1231" s="151"/>
      <c r="D1231" s="141" t="s">
        <v>196</v>
      </c>
      <c r="E1231" s="152" t="s">
        <v>1</v>
      </c>
      <c r="F1231" s="153" t="s">
        <v>1196</v>
      </c>
      <c r="H1231" s="154">
        <v>17.559999999999999</v>
      </c>
      <c r="L1231" s="151"/>
      <c r="M1231" s="155"/>
      <c r="T1231" s="156"/>
      <c r="AT1231" s="152" t="s">
        <v>196</v>
      </c>
      <c r="AU1231" s="152" t="s">
        <v>190</v>
      </c>
      <c r="AV1231" s="13" t="s">
        <v>190</v>
      </c>
      <c r="AW1231" s="13" t="s">
        <v>27</v>
      </c>
      <c r="AX1231" s="13" t="s">
        <v>72</v>
      </c>
      <c r="AY1231" s="152" t="s">
        <v>182</v>
      </c>
    </row>
    <row r="1232" spans="2:65" s="13" customFormat="1">
      <c r="B1232" s="151"/>
      <c r="D1232" s="141" t="s">
        <v>196</v>
      </c>
      <c r="E1232" s="152" t="s">
        <v>1</v>
      </c>
      <c r="F1232" s="153" t="s">
        <v>1197</v>
      </c>
      <c r="H1232" s="154">
        <v>3.26</v>
      </c>
      <c r="L1232" s="151"/>
      <c r="M1232" s="155"/>
      <c r="T1232" s="156"/>
      <c r="AT1232" s="152" t="s">
        <v>196</v>
      </c>
      <c r="AU1232" s="152" t="s">
        <v>190</v>
      </c>
      <c r="AV1232" s="13" t="s">
        <v>190</v>
      </c>
      <c r="AW1232" s="13" t="s">
        <v>27</v>
      </c>
      <c r="AX1232" s="13" t="s">
        <v>72</v>
      </c>
      <c r="AY1232" s="152" t="s">
        <v>182</v>
      </c>
    </row>
    <row r="1233" spans="2:65" s="13" customFormat="1">
      <c r="B1233" s="151"/>
      <c r="D1233" s="141" t="s">
        <v>196</v>
      </c>
      <c r="E1233" s="152" t="s">
        <v>1</v>
      </c>
      <c r="F1233" s="153" t="s">
        <v>1198</v>
      </c>
      <c r="H1233" s="154">
        <v>0.88</v>
      </c>
      <c r="L1233" s="151"/>
      <c r="M1233" s="155"/>
      <c r="T1233" s="156"/>
      <c r="AT1233" s="152" t="s">
        <v>196</v>
      </c>
      <c r="AU1233" s="152" t="s">
        <v>190</v>
      </c>
      <c r="AV1233" s="13" t="s">
        <v>190</v>
      </c>
      <c r="AW1233" s="13" t="s">
        <v>27</v>
      </c>
      <c r="AX1233" s="13" t="s">
        <v>72</v>
      </c>
      <c r="AY1233" s="152" t="s">
        <v>182</v>
      </c>
    </row>
    <row r="1234" spans="2:65" s="14" customFormat="1">
      <c r="B1234" s="157"/>
      <c r="D1234" s="141" t="s">
        <v>196</v>
      </c>
      <c r="E1234" s="158" t="s">
        <v>1</v>
      </c>
      <c r="F1234" s="159" t="s">
        <v>201</v>
      </c>
      <c r="H1234" s="160">
        <v>25.2</v>
      </c>
      <c r="L1234" s="157"/>
      <c r="M1234" s="161"/>
      <c r="T1234" s="162"/>
      <c r="AT1234" s="158" t="s">
        <v>196</v>
      </c>
      <c r="AU1234" s="158" t="s">
        <v>190</v>
      </c>
      <c r="AV1234" s="14" t="s">
        <v>189</v>
      </c>
      <c r="AW1234" s="14" t="s">
        <v>27</v>
      </c>
      <c r="AX1234" s="14" t="s">
        <v>80</v>
      </c>
      <c r="AY1234" s="158" t="s">
        <v>182</v>
      </c>
    </row>
    <row r="1235" spans="2:65" s="1" customFormat="1" ht="16.5" customHeight="1">
      <c r="B1235" s="29"/>
      <c r="C1235" s="163" t="s">
        <v>1199</v>
      </c>
      <c r="D1235" s="163" t="s">
        <v>325</v>
      </c>
      <c r="E1235" s="164" t="s">
        <v>1200</v>
      </c>
      <c r="F1235" s="165" t="s">
        <v>1201</v>
      </c>
      <c r="G1235" s="166" t="s">
        <v>187</v>
      </c>
      <c r="H1235" s="167">
        <v>23.981999999999999</v>
      </c>
      <c r="I1235" s="168">
        <v>144</v>
      </c>
      <c r="J1235" s="168">
        <f>ROUND(I1235*H1235,2)</f>
        <v>3453.41</v>
      </c>
      <c r="K1235" s="165" t="s">
        <v>188</v>
      </c>
      <c r="L1235" s="169"/>
      <c r="M1235" s="170" t="s">
        <v>1</v>
      </c>
      <c r="N1235" s="171" t="s">
        <v>38</v>
      </c>
      <c r="O1235" s="137">
        <v>0</v>
      </c>
      <c r="P1235" s="137">
        <f>O1235*H1235</f>
        <v>0</v>
      </c>
      <c r="Q1235" s="137">
        <v>1.1199999999999999E-3</v>
      </c>
      <c r="R1235" s="137">
        <f>Q1235*H1235</f>
        <v>2.6859839999999996E-2</v>
      </c>
      <c r="S1235" s="137">
        <v>0</v>
      </c>
      <c r="T1235" s="138">
        <f>S1235*H1235</f>
        <v>0</v>
      </c>
      <c r="AR1235" s="139" t="s">
        <v>202</v>
      </c>
      <c r="AT1235" s="139" t="s">
        <v>325</v>
      </c>
      <c r="AU1235" s="139" t="s">
        <v>190</v>
      </c>
      <c r="AY1235" s="17" t="s">
        <v>182</v>
      </c>
      <c r="BE1235" s="140">
        <f>IF(N1235="základní",J1235,0)</f>
        <v>0</v>
      </c>
      <c r="BF1235" s="140">
        <f>IF(N1235="snížená",J1235,0)</f>
        <v>3453.41</v>
      </c>
      <c r="BG1235" s="140">
        <f>IF(N1235="zákl. přenesená",J1235,0)</f>
        <v>0</v>
      </c>
      <c r="BH1235" s="140">
        <f>IF(N1235="sníž. přenesená",J1235,0)</f>
        <v>0</v>
      </c>
      <c r="BI1235" s="140">
        <f>IF(N1235="nulová",J1235,0)</f>
        <v>0</v>
      </c>
      <c r="BJ1235" s="17" t="s">
        <v>190</v>
      </c>
      <c r="BK1235" s="140">
        <f>ROUND(I1235*H1235,2)</f>
        <v>3453.41</v>
      </c>
      <c r="BL1235" s="17" t="s">
        <v>189</v>
      </c>
      <c r="BM1235" s="139" t="s">
        <v>1202</v>
      </c>
    </row>
    <row r="1236" spans="2:65" s="1" customFormat="1">
      <c r="B1236" s="29"/>
      <c r="D1236" s="141" t="s">
        <v>192</v>
      </c>
      <c r="F1236" s="142" t="s">
        <v>1201</v>
      </c>
      <c r="L1236" s="29"/>
      <c r="M1236" s="143"/>
      <c r="T1236" s="53"/>
      <c r="AT1236" s="17" t="s">
        <v>192</v>
      </c>
      <c r="AU1236" s="17" t="s">
        <v>190</v>
      </c>
    </row>
    <row r="1237" spans="2:65" s="13" customFormat="1">
      <c r="B1237" s="151"/>
      <c r="D1237" s="141" t="s">
        <v>196</v>
      </c>
      <c r="F1237" s="153" t="s">
        <v>1203</v>
      </c>
      <c r="H1237" s="154">
        <v>23.981999999999999</v>
      </c>
      <c r="L1237" s="151"/>
      <c r="M1237" s="155"/>
      <c r="T1237" s="156"/>
      <c r="AT1237" s="152" t="s">
        <v>196</v>
      </c>
      <c r="AU1237" s="152" t="s">
        <v>190</v>
      </c>
      <c r="AV1237" s="13" t="s">
        <v>190</v>
      </c>
      <c r="AW1237" s="13" t="s">
        <v>4</v>
      </c>
      <c r="AX1237" s="13" t="s">
        <v>80</v>
      </c>
      <c r="AY1237" s="152" t="s">
        <v>182</v>
      </c>
    </row>
    <row r="1238" spans="2:65" s="1" customFormat="1" ht="24.2" customHeight="1">
      <c r="B1238" s="29"/>
      <c r="C1238" s="129" t="s">
        <v>1204</v>
      </c>
      <c r="D1238" s="129" t="s">
        <v>184</v>
      </c>
      <c r="E1238" s="130" t="s">
        <v>1205</v>
      </c>
      <c r="F1238" s="131" t="s">
        <v>1206</v>
      </c>
      <c r="G1238" s="132" t="s">
        <v>187</v>
      </c>
      <c r="H1238" s="133">
        <v>346.86</v>
      </c>
      <c r="I1238" s="134">
        <v>664.68</v>
      </c>
      <c r="J1238" s="134">
        <f>ROUND(I1238*H1238,2)</f>
        <v>230550.9</v>
      </c>
      <c r="K1238" s="131" t="s">
        <v>1</v>
      </c>
      <c r="L1238" s="29"/>
      <c r="M1238" s="135" t="s">
        <v>1</v>
      </c>
      <c r="N1238" s="136" t="s">
        <v>38</v>
      </c>
      <c r="O1238" s="137">
        <v>0.245</v>
      </c>
      <c r="P1238" s="137">
        <f>O1238*H1238</f>
        <v>84.980699999999999</v>
      </c>
      <c r="Q1238" s="137">
        <v>5.0600000000000003E-3</v>
      </c>
      <c r="R1238" s="137">
        <f>Q1238*H1238</f>
        <v>1.7551116000000002</v>
      </c>
      <c r="S1238" s="137">
        <v>0</v>
      </c>
      <c r="T1238" s="138">
        <f>S1238*H1238</f>
        <v>0</v>
      </c>
      <c r="AR1238" s="139" t="s">
        <v>189</v>
      </c>
      <c r="AT1238" s="139" t="s">
        <v>184</v>
      </c>
      <c r="AU1238" s="139" t="s">
        <v>190</v>
      </c>
      <c r="AY1238" s="17" t="s">
        <v>182</v>
      </c>
      <c r="BE1238" s="140">
        <f>IF(N1238="základní",J1238,0)</f>
        <v>0</v>
      </c>
      <c r="BF1238" s="140">
        <f>IF(N1238="snížená",J1238,0)</f>
        <v>230550.9</v>
      </c>
      <c r="BG1238" s="140">
        <f>IF(N1238="zákl. přenesená",J1238,0)</f>
        <v>0</v>
      </c>
      <c r="BH1238" s="140">
        <f>IF(N1238="sníž. přenesená",J1238,0)</f>
        <v>0</v>
      </c>
      <c r="BI1238" s="140">
        <f>IF(N1238="nulová",J1238,0)</f>
        <v>0</v>
      </c>
      <c r="BJ1238" s="17" t="s">
        <v>190</v>
      </c>
      <c r="BK1238" s="140">
        <f>ROUND(I1238*H1238,2)</f>
        <v>230550.9</v>
      </c>
      <c r="BL1238" s="17" t="s">
        <v>189</v>
      </c>
      <c r="BM1238" s="139" t="s">
        <v>1207</v>
      </c>
    </row>
    <row r="1239" spans="2:65" s="1" customFormat="1" ht="19.5">
      <c r="B1239" s="29"/>
      <c r="D1239" s="141" t="s">
        <v>192</v>
      </c>
      <c r="F1239" s="142" t="s">
        <v>1206</v>
      </c>
      <c r="L1239" s="29"/>
      <c r="M1239" s="143"/>
      <c r="T1239" s="53"/>
      <c r="AT1239" s="17" t="s">
        <v>192</v>
      </c>
      <c r="AU1239" s="17" t="s">
        <v>190</v>
      </c>
    </row>
    <row r="1240" spans="2:65" s="12" customFormat="1">
      <c r="B1240" s="146"/>
      <c r="D1240" s="141" t="s">
        <v>196</v>
      </c>
      <c r="E1240" s="147" t="s">
        <v>1</v>
      </c>
      <c r="F1240" s="148" t="s">
        <v>1145</v>
      </c>
      <c r="H1240" s="147" t="s">
        <v>1</v>
      </c>
      <c r="L1240" s="146"/>
      <c r="M1240" s="149"/>
      <c r="T1240" s="150"/>
      <c r="AT1240" s="147" t="s">
        <v>196</v>
      </c>
      <c r="AU1240" s="147" t="s">
        <v>190</v>
      </c>
      <c r="AV1240" s="12" t="s">
        <v>80</v>
      </c>
      <c r="AW1240" s="12" t="s">
        <v>27</v>
      </c>
      <c r="AX1240" s="12" t="s">
        <v>72</v>
      </c>
      <c r="AY1240" s="147" t="s">
        <v>182</v>
      </c>
    </row>
    <row r="1241" spans="2:65" s="12" customFormat="1" ht="22.5">
      <c r="B1241" s="146"/>
      <c r="D1241" s="141" t="s">
        <v>196</v>
      </c>
      <c r="E1241" s="147" t="s">
        <v>1</v>
      </c>
      <c r="F1241" s="148" t="s">
        <v>1146</v>
      </c>
      <c r="H1241" s="147" t="s">
        <v>1</v>
      </c>
      <c r="L1241" s="146"/>
      <c r="M1241" s="149"/>
      <c r="T1241" s="150"/>
      <c r="AT1241" s="147" t="s">
        <v>196</v>
      </c>
      <c r="AU1241" s="147" t="s">
        <v>190</v>
      </c>
      <c r="AV1241" s="12" t="s">
        <v>80</v>
      </c>
      <c r="AW1241" s="12" t="s">
        <v>27</v>
      </c>
      <c r="AX1241" s="12" t="s">
        <v>72</v>
      </c>
      <c r="AY1241" s="147" t="s">
        <v>182</v>
      </c>
    </row>
    <row r="1242" spans="2:65" s="12" customFormat="1">
      <c r="B1242" s="146"/>
      <c r="D1242" s="141" t="s">
        <v>196</v>
      </c>
      <c r="E1242" s="147" t="s">
        <v>1</v>
      </c>
      <c r="F1242" s="148" t="s">
        <v>1147</v>
      </c>
      <c r="H1242" s="147" t="s">
        <v>1</v>
      </c>
      <c r="L1242" s="146"/>
      <c r="M1242" s="149"/>
      <c r="T1242" s="150"/>
      <c r="AT1242" s="147" t="s">
        <v>196</v>
      </c>
      <c r="AU1242" s="147" t="s">
        <v>190</v>
      </c>
      <c r="AV1242" s="12" t="s">
        <v>80</v>
      </c>
      <c r="AW1242" s="12" t="s">
        <v>27</v>
      </c>
      <c r="AX1242" s="12" t="s">
        <v>72</v>
      </c>
      <c r="AY1242" s="147" t="s">
        <v>182</v>
      </c>
    </row>
    <row r="1243" spans="2:65" s="13" customFormat="1">
      <c r="B1243" s="151"/>
      <c r="D1243" s="141" t="s">
        <v>196</v>
      </c>
      <c r="E1243" s="152" t="s">
        <v>1</v>
      </c>
      <c r="F1243" s="153" t="s">
        <v>1148</v>
      </c>
      <c r="H1243" s="154">
        <v>95.63</v>
      </c>
      <c r="L1243" s="151"/>
      <c r="M1243" s="155"/>
      <c r="T1243" s="156"/>
      <c r="AT1243" s="152" t="s">
        <v>196</v>
      </c>
      <c r="AU1243" s="152" t="s">
        <v>190</v>
      </c>
      <c r="AV1243" s="13" t="s">
        <v>190</v>
      </c>
      <c r="AW1243" s="13" t="s">
        <v>27</v>
      </c>
      <c r="AX1243" s="13" t="s">
        <v>72</v>
      </c>
      <c r="AY1243" s="152" t="s">
        <v>182</v>
      </c>
    </row>
    <row r="1244" spans="2:65" s="13" customFormat="1">
      <c r="B1244" s="151"/>
      <c r="D1244" s="141" t="s">
        <v>196</v>
      </c>
      <c r="E1244" s="152" t="s">
        <v>1</v>
      </c>
      <c r="F1244" s="153" t="s">
        <v>1149</v>
      </c>
      <c r="H1244" s="154">
        <v>-3.7389999999999999</v>
      </c>
      <c r="L1244" s="151"/>
      <c r="M1244" s="155"/>
      <c r="T1244" s="156"/>
      <c r="AT1244" s="152" t="s">
        <v>196</v>
      </c>
      <c r="AU1244" s="152" t="s">
        <v>190</v>
      </c>
      <c r="AV1244" s="13" t="s">
        <v>190</v>
      </c>
      <c r="AW1244" s="13" t="s">
        <v>27</v>
      </c>
      <c r="AX1244" s="13" t="s">
        <v>72</v>
      </c>
      <c r="AY1244" s="152" t="s">
        <v>182</v>
      </c>
    </row>
    <row r="1245" spans="2:65" s="13" customFormat="1">
      <c r="B1245" s="151"/>
      <c r="D1245" s="141" t="s">
        <v>196</v>
      </c>
      <c r="E1245" s="152" t="s">
        <v>1</v>
      </c>
      <c r="F1245" s="153" t="s">
        <v>1150</v>
      </c>
      <c r="H1245" s="154">
        <v>0.94299999999999995</v>
      </c>
      <c r="L1245" s="151"/>
      <c r="M1245" s="155"/>
      <c r="T1245" s="156"/>
      <c r="AT1245" s="152" t="s">
        <v>196</v>
      </c>
      <c r="AU1245" s="152" t="s">
        <v>190</v>
      </c>
      <c r="AV1245" s="13" t="s">
        <v>190</v>
      </c>
      <c r="AW1245" s="13" t="s">
        <v>27</v>
      </c>
      <c r="AX1245" s="13" t="s">
        <v>72</v>
      </c>
      <c r="AY1245" s="152" t="s">
        <v>182</v>
      </c>
    </row>
    <row r="1246" spans="2:65" s="13" customFormat="1">
      <c r="B1246" s="151"/>
      <c r="D1246" s="141" t="s">
        <v>196</v>
      </c>
      <c r="E1246" s="152" t="s">
        <v>1</v>
      </c>
      <c r="F1246" s="153" t="s">
        <v>1151</v>
      </c>
      <c r="H1246" s="154">
        <v>0.66800000000000004</v>
      </c>
      <c r="L1246" s="151"/>
      <c r="M1246" s="155"/>
      <c r="T1246" s="156"/>
      <c r="AT1246" s="152" t="s">
        <v>196</v>
      </c>
      <c r="AU1246" s="152" t="s">
        <v>190</v>
      </c>
      <c r="AV1246" s="13" t="s">
        <v>190</v>
      </c>
      <c r="AW1246" s="13" t="s">
        <v>27</v>
      </c>
      <c r="AX1246" s="13" t="s">
        <v>72</v>
      </c>
      <c r="AY1246" s="152" t="s">
        <v>182</v>
      </c>
    </row>
    <row r="1247" spans="2:65" s="13" customFormat="1">
      <c r="B1247" s="151"/>
      <c r="D1247" s="141" t="s">
        <v>196</v>
      </c>
      <c r="E1247" s="152" t="s">
        <v>1</v>
      </c>
      <c r="F1247" s="153" t="s">
        <v>1152</v>
      </c>
      <c r="H1247" s="154">
        <v>-4.4710000000000001</v>
      </c>
      <c r="L1247" s="151"/>
      <c r="M1247" s="155"/>
      <c r="T1247" s="156"/>
      <c r="AT1247" s="152" t="s">
        <v>196</v>
      </c>
      <c r="AU1247" s="152" t="s">
        <v>190</v>
      </c>
      <c r="AV1247" s="13" t="s">
        <v>190</v>
      </c>
      <c r="AW1247" s="13" t="s">
        <v>27</v>
      </c>
      <c r="AX1247" s="13" t="s">
        <v>72</v>
      </c>
      <c r="AY1247" s="152" t="s">
        <v>182</v>
      </c>
    </row>
    <row r="1248" spans="2:65" s="13" customFormat="1">
      <c r="B1248" s="151"/>
      <c r="D1248" s="141" t="s">
        <v>196</v>
      </c>
      <c r="E1248" s="152" t="s">
        <v>1</v>
      </c>
      <c r="F1248" s="153" t="s">
        <v>1153</v>
      </c>
      <c r="H1248" s="154">
        <v>1.159</v>
      </c>
      <c r="L1248" s="151"/>
      <c r="M1248" s="155"/>
      <c r="T1248" s="156"/>
      <c r="AT1248" s="152" t="s">
        <v>196</v>
      </c>
      <c r="AU1248" s="152" t="s">
        <v>190</v>
      </c>
      <c r="AV1248" s="13" t="s">
        <v>190</v>
      </c>
      <c r="AW1248" s="13" t="s">
        <v>27</v>
      </c>
      <c r="AX1248" s="13" t="s">
        <v>72</v>
      </c>
      <c r="AY1248" s="152" t="s">
        <v>182</v>
      </c>
    </row>
    <row r="1249" spans="2:51" s="13" customFormat="1">
      <c r="B1249" s="151"/>
      <c r="D1249" s="141" t="s">
        <v>196</v>
      </c>
      <c r="E1249" s="152" t="s">
        <v>1</v>
      </c>
      <c r="F1249" s="153" t="s">
        <v>1154</v>
      </c>
      <c r="H1249" s="154">
        <v>0.76500000000000001</v>
      </c>
      <c r="L1249" s="151"/>
      <c r="M1249" s="155"/>
      <c r="T1249" s="156"/>
      <c r="AT1249" s="152" t="s">
        <v>196</v>
      </c>
      <c r="AU1249" s="152" t="s">
        <v>190</v>
      </c>
      <c r="AV1249" s="13" t="s">
        <v>190</v>
      </c>
      <c r="AW1249" s="13" t="s">
        <v>27</v>
      </c>
      <c r="AX1249" s="13" t="s">
        <v>72</v>
      </c>
      <c r="AY1249" s="152" t="s">
        <v>182</v>
      </c>
    </row>
    <row r="1250" spans="2:51" s="13" customFormat="1">
      <c r="B1250" s="151"/>
      <c r="D1250" s="141" t="s">
        <v>196</v>
      </c>
      <c r="E1250" s="152" t="s">
        <v>1</v>
      </c>
      <c r="F1250" s="153" t="s">
        <v>1155</v>
      </c>
      <c r="H1250" s="154">
        <v>-1.7110000000000001</v>
      </c>
      <c r="L1250" s="151"/>
      <c r="M1250" s="155"/>
      <c r="T1250" s="156"/>
      <c r="AT1250" s="152" t="s">
        <v>196</v>
      </c>
      <c r="AU1250" s="152" t="s">
        <v>190</v>
      </c>
      <c r="AV1250" s="13" t="s">
        <v>190</v>
      </c>
      <c r="AW1250" s="13" t="s">
        <v>27</v>
      </c>
      <c r="AX1250" s="13" t="s">
        <v>72</v>
      </c>
      <c r="AY1250" s="152" t="s">
        <v>182</v>
      </c>
    </row>
    <row r="1251" spans="2:51" s="13" customFormat="1">
      <c r="B1251" s="151"/>
      <c r="D1251" s="141" t="s">
        <v>196</v>
      </c>
      <c r="E1251" s="152" t="s">
        <v>1</v>
      </c>
      <c r="F1251" s="153" t="s">
        <v>1153</v>
      </c>
      <c r="H1251" s="154">
        <v>1.159</v>
      </c>
      <c r="L1251" s="151"/>
      <c r="M1251" s="155"/>
      <c r="T1251" s="156"/>
      <c r="AT1251" s="152" t="s">
        <v>196</v>
      </c>
      <c r="AU1251" s="152" t="s">
        <v>190</v>
      </c>
      <c r="AV1251" s="13" t="s">
        <v>190</v>
      </c>
      <c r="AW1251" s="13" t="s">
        <v>27</v>
      </c>
      <c r="AX1251" s="13" t="s">
        <v>72</v>
      </c>
      <c r="AY1251" s="152" t="s">
        <v>182</v>
      </c>
    </row>
    <row r="1252" spans="2:51" s="13" customFormat="1">
      <c r="B1252" s="151"/>
      <c r="D1252" s="141" t="s">
        <v>196</v>
      </c>
      <c r="E1252" s="152" t="s">
        <v>1</v>
      </c>
      <c r="F1252" s="153" t="s">
        <v>1156</v>
      </c>
      <c r="H1252" s="154">
        <v>0.29299999999999998</v>
      </c>
      <c r="L1252" s="151"/>
      <c r="M1252" s="155"/>
      <c r="T1252" s="156"/>
      <c r="AT1252" s="152" t="s">
        <v>196</v>
      </c>
      <c r="AU1252" s="152" t="s">
        <v>190</v>
      </c>
      <c r="AV1252" s="13" t="s">
        <v>190</v>
      </c>
      <c r="AW1252" s="13" t="s">
        <v>27</v>
      </c>
      <c r="AX1252" s="13" t="s">
        <v>72</v>
      </c>
      <c r="AY1252" s="152" t="s">
        <v>182</v>
      </c>
    </row>
    <row r="1253" spans="2:51" s="15" customFormat="1">
      <c r="B1253" s="172"/>
      <c r="D1253" s="141" t="s">
        <v>196</v>
      </c>
      <c r="E1253" s="173" t="s">
        <v>1</v>
      </c>
      <c r="F1253" s="174" t="s">
        <v>379</v>
      </c>
      <c r="H1253" s="175">
        <v>90.695999999999998</v>
      </c>
      <c r="L1253" s="172"/>
      <c r="M1253" s="176"/>
      <c r="T1253" s="177"/>
      <c r="AT1253" s="173" t="s">
        <v>196</v>
      </c>
      <c r="AU1253" s="173" t="s">
        <v>190</v>
      </c>
      <c r="AV1253" s="15" t="s">
        <v>106</v>
      </c>
      <c r="AW1253" s="15" t="s">
        <v>27</v>
      </c>
      <c r="AX1253" s="15" t="s">
        <v>72</v>
      </c>
      <c r="AY1253" s="173" t="s">
        <v>182</v>
      </c>
    </row>
    <row r="1254" spans="2:51" s="12" customFormat="1">
      <c r="B1254" s="146"/>
      <c r="D1254" s="141" t="s">
        <v>196</v>
      </c>
      <c r="E1254" s="147" t="s">
        <v>1</v>
      </c>
      <c r="F1254" s="148" t="s">
        <v>1157</v>
      </c>
      <c r="H1254" s="147" t="s">
        <v>1</v>
      </c>
      <c r="L1254" s="146"/>
      <c r="M1254" s="149"/>
      <c r="T1254" s="150"/>
      <c r="AT1254" s="147" t="s">
        <v>196</v>
      </c>
      <c r="AU1254" s="147" t="s">
        <v>190</v>
      </c>
      <c r="AV1254" s="12" t="s">
        <v>80</v>
      </c>
      <c r="AW1254" s="12" t="s">
        <v>27</v>
      </c>
      <c r="AX1254" s="12" t="s">
        <v>72</v>
      </c>
      <c r="AY1254" s="147" t="s">
        <v>182</v>
      </c>
    </row>
    <row r="1255" spans="2:51" s="13" customFormat="1">
      <c r="B1255" s="151"/>
      <c r="D1255" s="141" t="s">
        <v>196</v>
      </c>
      <c r="E1255" s="152" t="s">
        <v>1</v>
      </c>
      <c r="F1255" s="153" t="s">
        <v>1158</v>
      </c>
      <c r="H1255" s="154">
        <v>95.98</v>
      </c>
      <c r="L1255" s="151"/>
      <c r="M1255" s="155"/>
      <c r="T1255" s="156"/>
      <c r="AT1255" s="152" t="s">
        <v>196</v>
      </c>
      <c r="AU1255" s="152" t="s">
        <v>190</v>
      </c>
      <c r="AV1255" s="13" t="s">
        <v>190</v>
      </c>
      <c r="AW1255" s="13" t="s">
        <v>27</v>
      </c>
      <c r="AX1255" s="13" t="s">
        <v>72</v>
      </c>
      <c r="AY1255" s="152" t="s">
        <v>182</v>
      </c>
    </row>
    <row r="1256" spans="2:51" s="13" customFormat="1">
      <c r="B1256" s="151"/>
      <c r="D1256" s="141" t="s">
        <v>196</v>
      </c>
      <c r="E1256" s="152" t="s">
        <v>1</v>
      </c>
      <c r="F1256" s="153" t="s">
        <v>1159</v>
      </c>
      <c r="H1256" s="154">
        <v>6.4489999999999998</v>
      </c>
      <c r="L1256" s="151"/>
      <c r="M1256" s="155"/>
      <c r="T1256" s="156"/>
      <c r="AT1256" s="152" t="s">
        <v>196</v>
      </c>
      <c r="AU1256" s="152" t="s">
        <v>190</v>
      </c>
      <c r="AV1256" s="13" t="s">
        <v>190</v>
      </c>
      <c r="AW1256" s="13" t="s">
        <v>27</v>
      </c>
      <c r="AX1256" s="13" t="s">
        <v>72</v>
      </c>
      <c r="AY1256" s="152" t="s">
        <v>182</v>
      </c>
    </row>
    <row r="1257" spans="2:51" s="13" customFormat="1">
      <c r="B1257" s="151"/>
      <c r="D1257" s="141" t="s">
        <v>196</v>
      </c>
      <c r="E1257" s="152" t="s">
        <v>1</v>
      </c>
      <c r="F1257" s="153" t="s">
        <v>1160</v>
      </c>
      <c r="H1257" s="154">
        <v>0.67300000000000004</v>
      </c>
      <c r="L1257" s="151"/>
      <c r="M1257" s="155"/>
      <c r="T1257" s="156"/>
      <c r="AT1257" s="152" t="s">
        <v>196</v>
      </c>
      <c r="AU1257" s="152" t="s">
        <v>190</v>
      </c>
      <c r="AV1257" s="13" t="s">
        <v>190</v>
      </c>
      <c r="AW1257" s="13" t="s">
        <v>27</v>
      </c>
      <c r="AX1257" s="13" t="s">
        <v>72</v>
      </c>
      <c r="AY1257" s="152" t="s">
        <v>182</v>
      </c>
    </row>
    <row r="1258" spans="2:51" s="13" customFormat="1" ht="22.5">
      <c r="B1258" s="151"/>
      <c r="D1258" s="141" t="s">
        <v>196</v>
      </c>
      <c r="E1258" s="152" t="s">
        <v>1</v>
      </c>
      <c r="F1258" s="153" t="s">
        <v>1161</v>
      </c>
      <c r="H1258" s="154">
        <v>-3.2570000000000001</v>
      </c>
      <c r="L1258" s="151"/>
      <c r="M1258" s="155"/>
      <c r="T1258" s="156"/>
      <c r="AT1258" s="152" t="s">
        <v>196</v>
      </c>
      <c r="AU1258" s="152" t="s">
        <v>190</v>
      </c>
      <c r="AV1258" s="13" t="s">
        <v>190</v>
      </c>
      <c r="AW1258" s="13" t="s">
        <v>27</v>
      </c>
      <c r="AX1258" s="13" t="s">
        <v>72</v>
      </c>
      <c r="AY1258" s="152" t="s">
        <v>182</v>
      </c>
    </row>
    <row r="1259" spans="2:51" s="13" customFormat="1">
      <c r="B1259" s="151"/>
      <c r="D1259" s="141" t="s">
        <v>196</v>
      </c>
      <c r="E1259" s="152" t="s">
        <v>1</v>
      </c>
      <c r="F1259" s="153" t="s">
        <v>1153</v>
      </c>
      <c r="H1259" s="154">
        <v>1.159</v>
      </c>
      <c r="L1259" s="151"/>
      <c r="M1259" s="155"/>
      <c r="T1259" s="156"/>
      <c r="AT1259" s="152" t="s">
        <v>196</v>
      </c>
      <c r="AU1259" s="152" t="s">
        <v>190</v>
      </c>
      <c r="AV1259" s="13" t="s">
        <v>190</v>
      </c>
      <c r="AW1259" s="13" t="s">
        <v>27</v>
      </c>
      <c r="AX1259" s="13" t="s">
        <v>72</v>
      </c>
      <c r="AY1259" s="152" t="s">
        <v>182</v>
      </c>
    </row>
    <row r="1260" spans="2:51" s="13" customFormat="1">
      <c r="B1260" s="151"/>
      <c r="D1260" s="141" t="s">
        <v>196</v>
      </c>
      <c r="E1260" s="152" t="s">
        <v>1</v>
      </c>
      <c r="F1260" s="153" t="s">
        <v>1162</v>
      </c>
      <c r="H1260" s="154">
        <v>0.55800000000000005</v>
      </c>
      <c r="L1260" s="151"/>
      <c r="M1260" s="155"/>
      <c r="T1260" s="156"/>
      <c r="AT1260" s="152" t="s">
        <v>196</v>
      </c>
      <c r="AU1260" s="152" t="s">
        <v>190</v>
      </c>
      <c r="AV1260" s="13" t="s">
        <v>190</v>
      </c>
      <c r="AW1260" s="13" t="s">
        <v>27</v>
      </c>
      <c r="AX1260" s="13" t="s">
        <v>72</v>
      </c>
      <c r="AY1260" s="152" t="s">
        <v>182</v>
      </c>
    </row>
    <row r="1261" spans="2:51" s="13" customFormat="1">
      <c r="B1261" s="151"/>
      <c r="D1261" s="141" t="s">
        <v>196</v>
      </c>
      <c r="E1261" s="152" t="s">
        <v>1</v>
      </c>
      <c r="F1261" s="153" t="s">
        <v>1163</v>
      </c>
      <c r="H1261" s="154">
        <v>-2.1709999999999998</v>
      </c>
      <c r="L1261" s="151"/>
      <c r="M1261" s="155"/>
      <c r="T1261" s="156"/>
      <c r="AT1261" s="152" t="s">
        <v>196</v>
      </c>
      <c r="AU1261" s="152" t="s">
        <v>190</v>
      </c>
      <c r="AV1261" s="13" t="s">
        <v>190</v>
      </c>
      <c r="AW1261" s="13" t="s">
        <v>27</v>
      </c>
      <c r="AX1261" s="13" t="s">
        <v>72</v>
      </c>
      <c r="AY1261" s="152" t="s">
        <v>182</v>
      </c>
    </row>
    <row r="1262" spans="2:51" s="13" customFormat="1">
      <c r="B1262" s="151"/>
      <c r="D1262" s="141" t="s">
        <v>196</v>
      </c>
      <c r="E1262" s="152" t="s">
        <v>1</v>
      </c>
      <c r="F1262" s="153" t="s">
        <v>1164</v>
      </c>
      <c r="H1262" s="154">
        <v>1.159</v>
      </c>
      <c r="L1262" s="151"/>
      <c r="M1262" s="155"/>
      <c r="T1262" s="156"/>
      <c r="AT1262" s="152" t="s">
        <v>196</v>
      </c>
      <c r="AU1262" s="152" t="s">
        <v>190</v>
      </c>
      <c r="AV1262" s="13" t="s">
        <v>190</v>
      </c>
      <c r="AW1262" s="13" t="s">
        <v>27</v>
      </c>
      <c r="AX1262" s="13" t="s">
        <v>72</v>
      </c>
      <c r="AY1262" s="152" t="s">
        <v>182</v>
      </c>
    </row>
    <row r="1263" spans="2:51" s="13" customFormat="1">
      <c r="B1263" s="151"/>
      <c r="D1263" s="141" t="s">
        <v>196</v>
      </c>
      <c r="E1263" s="152" t="s">
        <v>1</v>
      </c>
      <c r="F1263" s="153" t="s">
        <v>1165</v>
      </c>
      <c r="H1263" s="154">
        <v>0.372</v>
      </c>
      <c r="L1263" s="151"/>
      <c r="M1263" s="155"/>
      <c r="T1263" s="156"/>
      <c r="AT1263" s="152" t="s">
        <v>196</v>
      </c>
      <c r="AU1263" s="152" t="s">
        <v>190</v>
      </c>
      <c r="AV1263" s="13" t="s">
        <v>190</v>
      </c>
      <c r="AW1263" s="13" t="s">
        <v>27</v>
      </c>
      <c r="AX1263" s="13" t="s">
        <v>72</v>
      </c>
      <c r="AY1263" s="152" t="s">
        <v>182</v>
      </c>
    </row>
    <row r="1264" spans="2:51" s="13" customFormat="1">
      <c r="B1264" s="151"/>
      <c r="D1264" s="141" t="s">
        <v>196</v>
      </c>
      <c r="E1264" s="152" t="s">
        <v>1</v>
      </c>
      <c r="F1264" s="153" t="s">
        <v>1166</v>
      </c>
      <c r="H1264" s="154">
        <v>-5.2999999999999999E-2</v>
      </c>
      <c r="L1264" s="151"/>
      <c r="M1264" s="155"/>
      <c r="T1264" s="156"/>
      <c r="AT1264" s="152" t="s">
        <v>196</v>
      </c>
      <c r="AU1264" s="152" t="s">
        <v>190</v>
      </c>
      <c r="AV1264" s="13" t="s">
        <v>190</v>
      </c>
      <c r="AW1264" s="13" t="s">
        <v>27</v>
      </c>
      <c r="AX1264" s="13" t="s">
        <v>72</v>
      </c>
      <c r="AY1264" s="152" t="s">
        <v>182</v>
      </c>
    </row>
    <row r="1265" spans="2:51" s="13" customFormat="1">
      <c r="B1265" s="151"/>
      <c r="D1265" s="141" t="s">
        <v>196</v>
      </c>
      <c r="E1265" s="152" t="s">
        <v>1</v>
      </c>
      <c r="F1265" s="153" t="s">
        <v>1167</v>
      </c>
      <c r="H1265" s="154">
        <v>8.8999999999999996E-2</v>
      </c>
      <c r="L1265" s="151"/>
      <c r="M1265" s="155"/>
      <c r="T1265" s="156"/>
      <c r="AT1265" s="152" t="s">
        <v>196</v>
      </c>
      <c r="AU1265" s="152" t="s">
        <v>190</v>
      </c>
      <c r="AV1265" s="13" t="s">
        <v>190</v>
      </c>
      <c r="AW1265" s="13" t="s">
        <v>27</v>
      </c>
      <c r="AX1265" s="13" t="s">
        <v>72</v>
      </c>
      <c r="AY1265" s="152" t="s">
        <v>182</v>
      </c>
    </row>
    <row r="1266" spans="2:51" s="13" customFormat="1">
      <c r="B1266" s="151"/>
      <c r="D1266" s="141" t="s">
        <v>196</v>
      </c>
      <c r="E1266" s="152" t="s">
        <v>1</v>
      </c>
      <c r="F1266" s="153" t="s">
        <v>1168</v>
      </c>
      <c r="H1266" s="154">
        <v>0.23300000000000001</v>
      </c>
      <c r="L1266" s="151"/>
      <c r="M1266" s="155"/>
      <c r="T1266" s="156"/>
      <c r="AT1266" s="152" t="s">
        <v>196</v>
      </c>
      <c r="AU1266" s="152" t="s">
        <v>190</v>
      </c>
      <c r="AV1266" s="13" t="s">
        <v>190</v>
      </c>
      <c r="AW1266" s="13" t="s">
        <v>27</v>
      </c>
      <c r="AX1266" s="13" t="s">
        <v>72</v>
      </c>
      <c r="AY1266" s="152" t="s">
        <v>182</v>
      </c>
    </row>
    <row r="1267" spans="2:51" s="13" customFormat="1">
      <c r="B1267" s="151"/>
      <c r="D1267" s="141" t="s">
        <v>196</v>
      </c>
      <c r="E1267" s="152" t="s">
        <v>1</v>
      </c>
      <c r="F1267" s="153" t="s">
        <v>1169</v>
      </c>
      <c r="H1267" s="154">
        <v>0.27900000000000003</v>
      </c>
      <c r="L1267" s="151"/>
      <c r="M1267" s="155"/>
      <c r="T1267" s="156"/>
      <c r="AT1267" s="152" t="s">
        <v>196</v>
      </c>
      <c r="AU1267" s="152" t="s">
        <v>190</v>
      </c>
      <c r="AV1267" s="13" t="s">
        <v>190</v>
      </c>
      <c r="AW1267" s="13" t="s">
        <v>27</v>
      </c>
      <c r="AX1267" s="13" t="s">
        <v>72</v>
      </c>
      <c r="AY1267" s="152" t="s">
        <v>182</v>
      </c>
    </row>
    <row r="1268" spans="2:51" s="15" customFormat="1">
      <c r="B1268" s="172"/>
      <c r="D1268" s="141" t="s">
        <v>196</v>
      </c>
      <c r="E1268" s="173" t="s">
        <v>1</v>
      </c>
      <c r="F1268" s="174" t="s">
        <v>379</v>
      </c>
      <c r="H1268" s="175">
        <v>101.47</v>
      </c>
      <c r="L1268" s="172"/>
      <c r="M1268" s="176"/>
      <c r="T1268" s="177"/>
      <c r="AT1268" s="173" t="s">
        <v>196</v>
      </c>
      <c r="AU1268" s="173" t="s">
        <v>190</v>
      </c>
      <c r="AV1268" s="15" t="s">
        <v>106</v>
      </c>
      <c r="AW1268" s="15" t="s">
        <v>27</v>
      </c>
      <c r="AX1268" s="15" t="s">
        <v>72</v>
      </c>
      <c r="AY1268" s="173" t="s">
        <v>182</v>
      </c>
    </row>
    <row r="1269" spans="2:51" s="12" customFormat="1">
      <c r="B1269" s="146"/>
      <c r="D1269" s="141" t="s">
        <v>196</v>
      </c>
      <c r="E1269" s="147" t="s">
        <v>1</v>
      </c>
      <c r="F1269" s="148" t="s">
        <v>1170</v>
      </c>
      <c r="H1269" s="147" t="s">
        <v>1</v>
      </c>
      <c r="L1269" s="146"/>
      <c r="M1269" s="149"/>
      <c r="T1269" s="150"/>
      <c r="AT1269" s="147" t="s">
        <v>196</v>
      </c>
      <c r="AU1269" s="147" t="s">
        <v>190</v>
      </c>
      <c r="AV1269" s="12" t="s">
        <v>80</v>
      </c>
      <c r="AW1269" s="12" t="s">
        <v>27</v>
      </c>
      <c r="AX1269" s="12" t="s">
        <v>72</v>
      </c>
      <c r="AY1269" s="147" t="s">
        <v>182</v>
      </c>
    </row>
    <row r="1270" spans="2:51" s="13" customFormat="1">
      <c r="B1270" s="151"/>
      <c r="D1270" s="141" t="s">
        <v>196</v>
      </c>
      <c r="E1270" s="152" t="s">
        <v>1</v>
      </c>
      <c r="F1270" s="153" t="s">
        <v>1171</v>
      </c>
      <c r="H1270" s="154">
        <v>99.8</v>
      </c>
      <c r="L1270" s="151"/>
      <c r="M1270" s="155"/>
      <c r="T1270" s="156"/>
      <c r="AT1270" s="152" t="s">
        <v>196</v>
      </c>
      <c r="AU1270" s="152" t="s">
        <v>190</v>
      </c>
      <c r="AV1270" s="13" t="s">
        <v>190</v>
      </c>
      <c r="AW1270" s="13" t="s">
        <v>27</v>
      </c>
      <c r="AX1270" s="13" t="s">
        <v>72</v>
      </c>
      <c r="AY1270" s="152" t="s">
        <v>182</v>
      </c>
    </row>
    <row r="1271" spans="2:51" s="13" customFormat="1">
      <c r="B1271" s="151"/>
      <c r="D1271" s="141" t="s">
        <v>196</v>
      </c>
      <c r="E1271" s="152" t="s">
        <v>1</v>
      </c>
      <c r="F1271" s="153" t="s">
        <v>1172</v>
      </c>
      <c r="H1271" s="154">
        <v>-12.398999999999999</v>
      </c>
      <c r="L1271" s="151"/>
      <c r="M1271" s="155"/>
      <c r="T1271" s="156"/>
      <c r="AT1271" s="152" t="s">
        <v>196</v>
      </c>
      <c r="AU1271" s="152" t="s">
        <v>190</v>
      </c>
      <c r="AV1271" s="13" t="s">
        <v>190</v>
      </c>
      <c r="AW1271" s="13" t="s">
        <v>27</v>
      </c>
      <c r="AX1271" s="13" t="s">
        <v>72</v>
      </c>
      <c r="AY1271" s="152" t="s">
        <v>182</v>
      </c>
    </row>
    <row r="1272" spans="2:51" s="13" customFormat="1">
      <c r="B1272" s="151"/>
      <c r="D1272" s="141" t="s">
        <v>196</v>
      </c>
      <c r="E1272" s="152" t="s">
        <v>1</v>
      </c>
      <c r="F1272" s="153" t="s">
        <v>1173</v>
      </c>
      <c r="H1272" s="154">
        <v>1.8360000000000001</v>
      </c>
      <c r="L1272" s="151"/>
      <c r="M1272" s="155"/>
      <c r="T1272" s="156"/>
      <c r="AT1272" s="152" t="s">
        <v>196</v>
      </c>
      <c r="AU1272" s="152" t="s">
        <v>190</v>
      </c>
      <c r="AV1272" s="13" t="s">
        <v>190</v>
      </c>
      <c r="AW1272" s="13" t="s">
        <v>27</v>
      </c>
      <c r="AX1272" s="13" t="s">
        <v>72</v>
      </c>
      <c r="AY1272" s="152" t="s">
        <v>182</v>
      </c>
    </row>
    <row r="1273" spans="2:51" s="13" customFormat="1">
      <c r="B1273" s="151"/>
      <c r="D1273" s="141" t="s">
        <v>196</v>
      </c>
      <c r="E1273" s="152" t="s">
        <v>1</v>
      </c>
      <c r="F1273" s="153" t="s">
        <v>1174</v>
      </c>
      <c r="H1273" s="154">
        <v>1.7989999999999999</v>
      </c>
      <c r="L1273" s="151"/>
      <c r="M1273" s="155"/>
      <c r="T1273" s="156"/>
      <c r="AT1273" s="152" t="s">
        <v>196</v>
      </c>
      <c r="AU1273" s="152" t="s">
        <v>190</v>
      </c>
      <c r="AV1273" s="13" t="s">
        <v>190</v>
      </c>
      <c r="AW1273" s="13" t="s">
        <v>27</v>
      </c>
      <c r="AX1273" s="13" t="s">
        <v>72</v>
      </c>
      <c r="AY1273" s="152" t="s">
        <v>182</v>
      </c>
    </row>
    <row r="1274" spans="2:51" s="13" customFormat="1">
      <c r="B1274" s="151"/>
      <c r="D1274" s="141" t="s">
        <v>196</v>
      </c>
      <c r="E1274" s="152" t="s">
        <v>1</v>
      </c>
      <c r="F1274" s="153" t="s">
        <v>1175</v>
      </c>
      <c r="H1274" s="154">
        <v>-1.2010000000000001</v>
      </c>
      <c r="L1274" s="151"/>
      <c r="M1274" s="155"/>
      <c r="T1274" s="156"/>
      <c r="AT1274" s="152" t="s">
        <v>196</v>
      </c>
      <c r="AU1274" s="152" t="s">
        <v>190</v>
      </c>
      <c r="AV1274" s="13" t="s">
        <v>190</v>
      </c>
      <c r="AW1274" s="13" t="s">
        <v>27</v>
      </c>
      <c r="AX1274" s="13" t="s">
        <v>72</v>
      </c>
      <c r="AY1274" s="152" t="s">
        <v>182</v>
      </c>
    </row>
    <row r="1275" spans="2:51" s="13" customFormat="1">
      <c r="B1275" s="151"/>
      <c r="D1275" s="141" t="s">
        <v>196</v>
      </c>
      <c r="E1275" s="152" t="s">
        <v>1</v>
      </c>
      <c r="F1275" s="153" t="s">
        <v>1176</v>
      </c>
      <c r="H1275" s="154">
        <v>0.45</v>
      </c>
      <c r="L1275" s="151"/>
      <c r="M1275" s="155"/>
      <c r="T1275" s="156"/>
      <c r="AT1275" s="152" t="s">
        <v>196</v>
      </c>
      <c r="AU1275" s="152" t="s">
        <v>190</v>
      </c>
      <c r="AV1275" s="13" t="s">
        <v>190</v>
      </c>
      <c r="AW1275" s="13" t="s">
        <v>27</v>
      </c>
      <c r="AX1275" s="13" t="s">
        <v>72</v>
      </c>
      <c r="AY1275" s="152" t="s">
        <v>182</v>
      </c>
    </row>
    <row r="1276" spans="2:51" s="13" customFormat="1">
      <c r="B1276" s="151"/>
      <c r="D1276" s="141" t="s">
        <v>196</v>
      </c>
      <c r="E1276" s="152" t="s">
        <v>1</v>
      </c>
      <c r="F1276" s="153" t="s">
        <v>1177</v>
      </c>
      <c r="H1276" s="154">
        <v>0.52900000000000003</v>
      </c>
      <c r="L1276" s="151"/>
      <c r="M1276" s="155"/>
      <c r="T1276" s="156"/>
      <c r="AT1276" s="152" t="s">
        <v>196</v>
      </c>
      <c r="AU1276" s="152" t="s">
        <v>190</v>
      </c>
      <c r="AV1276" s="13" t="s">
        <v>190</v>
      </c>
      <c r="AW1276" s="13" t="s">
        <v>27</v>
      </c>
      <c r="AX1276" s="13" t="s">
        <v>72</v>
      </c>
      <c r="AY1276" s="152" t="s">
        <v>182</v>
      </c>
    </row>
    <row r="1277" spans="2:51" s="13" customFormat="1">
      <c r="B1277" s="151"/>
      <c r="D1277" s="141" t="s">
        <v>196</v>
      </c>
      <c r="E1277" s="152" t="s">
        <v>1</v>
      </c>
      <c r="F1277" s="153" t="s">
        <v>1178</v>
      </c>
      <c r="H1277" s="154">
        <v>-2.6309999999999998</v>
      </c>
      <c r="L1277" s="151"/>
      <c r="M1277" s="155"/>
      <c r="T1277" s="156"/>
      <c r="AT1277" s="152" t="s">
        <v>196</v>
      </c>
      <c r="AU1277" s="152" t="s">
        <v>190</v>
      </c>
      <c r="AV1277" s="13" t="s">
        <v>190</v>
      </c>
      <c r="AW1277" s="13" t="s">
        <v>27</v>
      </c>
      <c r="AX1277" s="13" t="s">
        <v>72</v>
      </c>
      <c r="AY1277" s="152" t="s">
        <v>182</v>
      </c>
    </row>
    <row r="1278" spans="2:51" s="13" customFormat="1">
      <c r="B1278" s="151"/>
      <c r="D1278" s="141" t="s">
        <v>196</v>
      </c>
      <c r="E1278" s="152" t="s">
        <v>1</v>
      </c>
      <c r="F1278" s="153" t="s">
        <v>1179</v>
      </c>
      <c r="H1278" s="154">
        <v>0.45</v>
      </c>
      <c r="L1278" s="151"/>
      <c r="M1278" s="155"/>
      <c r="T1278" s="156"/>
      <c r="AT1278" s="152" t="s">
        <v>196</v>
      </c>
      <c r="AU1278" s="152" t="s">
        <v>190</v>
      </c>
      <c r="AV1278" s="13" t="s">
        <v>190</v>
      </c>
      <c r="AW1278" s="13" t="s">
        <v>27</v>
      </c>
      <c r="AX1278" s="13" t="s">
        <v>72</v>
      </c>
      <c r="AY1278" s="152" t="s">
        <v>182</v>
      </c>
    </row>
    <row r="1279" spans="2:51" s="13" customFormat="1">
      <c r="B1279" s="151"/>
      <c r="D1279" s="141" t="s">
        <v>196</v>
      </c>
      <c r="E1279" s="152" t="s">
        <v>1</v>
      </c>
      <c r="F1279" s="153" t="s">
        <v>1180</v>
      </c>
      <c r="H1279" s="154">
        <v>1.159</v>
      </c>
      <c r="L1279" s="151"/>
      <c r="M1279" s="155"/>
      <c r="T1279" s="156"/>
      <c r="AT1279" s="152" t="s">
        <v>196</v>
      </c>
      <c r="AU1279" s="152" t="s">
        <v>190</v>
      </c>
      <c r="AV1279" s="13" t="s">
        <v>190</v>
      </c>
      <c r="AW1279" s="13" t="s">
        <v>27</v>
      </c>
      <c r="AX1279" s="13" t="s">
        <v>72</v>
      </c>
      <c r="AY1279" s="152" t="s">
        <v>182</v>
      </c>
    </row>
    <row r="1280" spans="2:51" s="15" customFormat="1">
      <c r="B1280" s="172"/>
      <c r="D1280" s="141" t="s">
        <v>196</v>
      </c>
      <c r="E1280" s="173" t="s">
        <v>1</v>
      </c>
      <c r="F1280" s="174" t="s">
        <v>379</v>
      </c>
      <c r="H1280" s="175">
        <v>89.792000000000002</v>
      </c>
      <c r="L1280" s="172"/>
      <c r="M1280" s="176"/>
      <c r="T1280" s="177"/>
      <c r="AT1280" s="173" t="s">
        <v>196</v>
      </c>
      <c r="AU1280" s="173" t="s">
        <v>190</v>
      </c>
      <c r="AV1280" s="15" t="s">
        <v>106</v>
      </c>
      <c r="AW1280" s="15" t="s">
        <v>27</v>
      </c>
      <c r="AX1280" s="15" t="s">
        <v>72</v>
      </c>
      <c r="AY1280" s="173" t="s">
        <v>182</v>
      </c>
    </row>
    <row r="1281" spans="2:65" s="12" customFormat="1">
      <c r="B1281" s="146"/>
      <c r="D1281" s="141" t="s">
        <v>196</v>
      </c>
      <c r="E1281" s="147" t="s">
        <v>1</v>
      </c>
      <c r="F1281" s="148" t="s">
        <v>1181</v>
      </c>
      <c r="H1281" s="147" t="s">
        <v>1</v>
      </c>
      <c r="L1281" s="146"/>
      <c r="M1281" s="149"/>
      <c r="T1281" s="150"/>
      <c r="AT1281" s="147" t="s">
        <v>196</v>
      </c>
      <c r="AU1281" s="147" t="s">
        <v>190</v>
      </c>
      <c r="AV1281" s="12" t="s">
        <v>80</v>
      </c>
      <c r="AW1281" s="12" t="s">
        <v>27</v>
      </c>
      <c r="AX1281" s="12" t="s">
        <v>72</v>
      </c>
      <c r="AY1281" s="147" t="s">
        <v>182</v>
      </c>
    </row>
    <row r="1282" spans="2:65" s="13" customFormat="1">
      <c r="B1282" s="151"/>
      <c r="D1282" s="141" t="s">
        <v>196</v>
      </c>
      <c r="E1282" s="152" t="s">
        <v>1</v>
      </c>
      <c r="F1282" s="153" t="s">
        <v>1182</v>
      </c>
      <c r="H1282" s="154">
        <v>68.38</v>
      </c>
      <c r="L1282" s="151"/>
      <c r="M1282" s="155"/>
      <c r="T1282" s="156"/>
      <c r="AT1282" s="152" t="s">
        <v>196</v>
      </c>
      <c r="AU1282" s="152" t="s">
        <v>190</v>
      </c>
      <c r="AV1282" s="13" t="s">
        <v>190</v>
      </c>
      <c r="AW1282" s="13" t="s">
        <v>27</v>
      </c>
      <c r="AX1282" s="13" t="s">
        <v>72</v>
      </c>
      <c r="AY1282" s="152" t="s">
        <v>182</v>
      </c>
    </row>
    <row r="1283" spans="2:65" s="13" customFormat="1">
      <c r="B1283" s="151"/>
      <c r="D1283" s="141" t="s">
        <v>196</v>
      </c>
      <c r="E1283" s="152" t="s">
        <v>1</v>
      </c>
      <c r="F1283" s="153" t="s">
        <v>1183</v>
      </c>
      <c r="H1283" s="154">
        <v>-2.23</v>
      </c>
      <c r="L1283" s="151"/>
      <c r="M1283" s="155"/>
      <c r="T1283" s="156"/>
      <c r="AT1283" s="152" t="s">
        <v>196</v>
      </c>
      <c r="AU1283" s="152" t="s">
        <v>190</v>
      </c>
      <c r="AV1283" s="13" t="s">
        <v>190</v>
      </c>
      <c r="AW1283" s="13" t="s">
        <v>27</v>
      </c>
      <c r="AX1283" s="13" t="s">
        <v>72</v>
      </c>
      <c r="AY1283" s="152" t="s">
        <v>182</v>
      </c>
    </row>
    <row r="1284" spans="2:65" s="13" customFormat="1">
      <c r="B1284" s="151"/>
      <c r="D1284" s="141" t="s">
        <v>196</v>
      </c>
      <c r="E1284" s="152" t="s">
        <v>1</v>
      </c>
      <c r="F1284" s="153" t="s">
        <v>1184</v>
      </c>
      <c r="H1284" s="154">
        <v>0.498</v>
      </c>
      <c r="L1284" s="151"/>
      <c r="M1284" s="155"/>
      <c r="T1284" s="156"/>
      <c r="AT1284" s="152" t="s">
        <v>196</v>
      </c>
      <c r="AU1284" s="152" t="s">
        <v>190</v>
      </c>
      <c r="AV1284" s="13" t="s">
        <v>190</v>
      </c>
      <c r="AW1284" s="13" t="s">
        <v>27</v>
      </c>
      <c r="AX1284" s="13" t="s">
        <v>72</v>
      </c>
      <c r="AY1284" s="152" t="s">
        <v>182</v>
      </c>
    </row>
    <row r="1285" spans="2:65" s="13" customFormat="1">
      <c r="B1285" s="151"/>
      <c r="D1285" s="141" t="s">
        <v>196</v>
      </c>
      <c r="E1285" s="152" t="s">
        <v>1</v>
      </c>
      <c r="F1285" s="153" t="s">
        <v>1185</v>
      </c>
      <c r="H1285" s="154">
        <v>0.11799999999999999</v>
      </c>
      <c r="L1285" s="151"/>
      <c r="M1285" s="155"/>
      <c r="T1285" s="156"/>
      <c r="AT1285" s="152" t="s">
        <v>196</v>
      </c>
      <c r="AU1285" s="152" t="s">
        <v>190</v>
      </c>
      <c r="AV1285" s="13" t="s">
        <v>190</v>
      </c>
      <c r="AW1285" s="13" t="s">
        <v>27</v>
      </c>
      <c r="AX1285" s="13" t="s">
        <v>72</v>
      </c>
      <c r="AY1285" s="152" t="s">
        <v>182</v>
      </c>
    </row>
    <row r="1286" spans="2:65" s="13" customFormat="1">
      <c r="B1286" s="151"/>
      <c r="D1286" s="141" t="s">
        <v>196</v>
      </c>
      <c r="E1286" s="152" t="s">
        <v>1</v>
      </c>
      <c r="F1286" s="153" t="s">
        <v>1186</v>
      </c>
      <c r="H1286" s="154">
        <v>-2.5030000000000001</v>
      </c>
      <c r="L1286" s="151"/>
      <c r="M1286" s="155"/>
      <c r="T1286" s="156"/>
      <c r="AT1286" s="152" t="s">
        <v>196</v>
      </c>
      <c r="AU1286" s="152" t="s">
        <v>190</v>
      </c>
      <c r="AV1286" s="13" t="s">
        <v>190</v>
      </c>
      <c r="AW1286" s="13" t="s">
        <v>27</v>
      </c>
      <c r="AX1286" s="13" t="s">
        <v>72</v>
      </c>
      <c r="AY1286" s="152" t="s">
        <v>182</v>
      </c>
    </row>
    <row r="1287" spans="2:65" s="13" customFormat="1">
      <c r="B1287" s="151"/>
      <c r="D1287" s="141" t="s">
        <v>196</v>
      </c>
      <c r="E1287" s="152" t="s">
        <v>1</v>
      </c>
      <c r="F1287" s="153" t="s">
        <v>1187</v>
      </c>
      <c r="H1287" s="154">
        <v>0.50900000000000001</v>
      </c>
      <c r="L1287" s="151"/>
      <c r="M1287" s="155"/>
      <c r="T1287" s="156"/>
      <c r="AT1287" s="152" t="s">
        <v>196</v>
      </c>
      <c r="AU1287" s="152" t="s">
        <v>190</v>
      </c>
      <c r="AV1287" s="13" t="s">
        <v>190</v>
      </c>
      <c r="AW1287" s="13" t="s">
        <v>27</v>
      </c>
      <c r="AX1287" s="13" t="s">
        <v>72</v>
      </c>
      <c r="AY1287" s="152" t="s">
        <v>182</v>
      </c>
    </row>
    <row r="1288" spans="2:65" s="13" customFormat="1">
      <c r="B1288" s="151"/>
      <c r="D1288" s="141" t="s">
        <v>196</v>
      </c>
      <c r="E1288" s="152" t="s">
        <v>1</v>
      </c>
      <c r="F1288" s="153" t="s">
        <v>1188</v>
      </c>
      <c r="H1288" s="154">
        <v>0.13</v>
      </c>
      <c r="L1288" s="151"/>
      <c r="M1288" s="155"/>
      <c r="T1288" s="156"/>
      <c r="AT1288" s="152" t="s">
        <v>196</v>
      </c>
      <c r="AU1288" s="152" t="s">
        <v>190</v>
      </c>
      <c r="AV1288" s="13" t="s">
        <v>190</v>
      </c>
      <c r="AW1288" s="13" t="s">
        <v>27</v>
      </c>
      <c r="AX1288" s="13" t="s">
        <v>72</v>
      </c>
      <c r="AY1288" s="152" t="s">
        <v>182</v>
      </c>
    </row>
    <row r="1289" spans="2:65" s="15" customFormat="1">
      <c r="B1289" s="172"/>
      <c r="D1289" s="141" t="s">
        <v>196</v>
      </c>
      <c r="E1289" s="173" t="s">
        <v>1</v>
      </c>
      <c r="F1289" s="174" t="s">
        <v>379</v>
      </c>
      <c r="H1289" s="175">
        <v>64.902000000000001</v>
      </c>
      <c r="L1289" s="172"/>
      <c r="M1289" s="176"/>
      <c r="T1289" s="177"/>
      <c r="AT1289" s="173" t="s">
        <v>196</v>
      </c>
      <c r="AU1289" s="173" t="s">
        <v>190</v>
      </c>
      <c r="AV1289" s="15" t="s">
        <v>106</v>
      </c>
      <c r="AW1289" s="15" t="s">
        <v>27</v>
      </c>
      <c r="AX1289" s="15" t="s">
        <v>72</v>
      </c>
      <c r="AY1289" s="173" t="s">
        <v>182</v>
      </c>
    </row>
    <row r="1290" spans="2:65" s="14" customFormat="1">
      <c r="B1290" s="157"/>
      <c r="D1290" s="141" t="s">
        <v>196</v>
      </c>
      <c r="E1290" s="158" t="s">
        <v>1</v>
      </c>
      <c r="F1290" s="159" t="s">
        <v>201</v>
      </c>
      <c r="H1290" s="160">
        <v>346.86</v>
      </c>
      <c r="L1290" s="157"/>
      <c r="M1290" s="161"/>
      <c r="T1290" s="162"/>
      <c r="AT1290" s="158" t="s">
        <v>196</v>
      </c>
      <c r="AU1290" s="158" t="s">
        <v>190</v>
      </c>
      <c r="AV1290" s="14" t="s">
        <v>189</v>
      </c>
      <c r="AW1290" s="14" t="s">
        <v>27</v>
      </c>
      <c r="AX1290" s="14" t="s">
        <v>80</v>
      </c>
      <c r="AY1290" s="158" t="s">
        <v>182</v>
      </c>
    </row>
    <row r="1291" spans="2:65" s="1" customFormat="1" ht="24.2" customHeight="1">
      <c r="B1291" s="29"/>
      <c r="C1291" s="129" t="s">
        <v>1208</v>
      </c>
      <c r="D1291" s="129" t="s">
        <v>184</v>
      </c>
      <c r="E1291" s="130" t="s">
        <v>1209</v>
      </c>
      <c r="F1291" s="131" t="s">
        <v>1210</v>
      </c>
      <c r="G1291" s="132" t="s">
        <v>187</v>
      </c>
      <c r="H1291" s="133">
        <v>6.9349999999999996</v>
      </c>
      <c r="I1291" s="134">
        <v>159</v>
      </c>
      <c r="J1291" s="134">
        <f>ROUND(I1291*H1291,2)</f>
        <v>1102.67</v>
      </c>
      <c r="K1291" s="131" t="s">
        <v>188</v>
      </c>
      <c r="L1291" s="29"/>
      <c r="M1291" s="135" t="s">
        <v>1</v>
      </c>
      <c r="N1291" s="136" t="s">
        <v>38</v>
      </c>
      <c r="O1291" s="137">
        <v>0.25</v>
      </c>
      <c r="P1291" s="137">
        <f>O1291*H1291</f>
        <v>1.7337499999999999</v>
      </c>
      <c r="Q1291" s="137">
        <v>0</v>
      </c>
      <c r="R1291" s="137">
        <f>Q1291*H1291</f>
        <v>0</v>
      </c>
      <c r="S1291" s="137">
        <v>0</v>
      </c>
      <c r="T1291" s="138">
        <f>S1291*H1291</f>
        <v>0</v>
      </c>
      <c r="AR1291" s="139" t="s">
        <v>189</v>
      </c>
      <c r="AT1291" s="139" t="s">
        <v>184</v>
      </c>
      <c r="AU1291" s="139" t="s">
        <v>190</v>
      </c>
      <c r="AY1291" s="17" t="s">
        <v>182</v>
      </c>
      <c r="BE1291" s="140">
        <f>IF(N1291="základní",J1291,0)</f>
        <v>0</v>
      </c>
      <c r="BF1291" s="140">
        <f>IF(N1291="snížená",J1291,0)</f>
        <v>1102.67</v>
      </c>
      <c r="BG1291" s="140">
        <f>IF(N1291="zákl. přenesená",J1291,0)</f>
        <v>0</v>
      </c>
      <c r="BH1291" s="140">
        <f>IF(N1291="sníž. přenesená",J1291,0)</f>
        <v>0</v>
      </c>
      <c r="BI1291" s="140">
        <f>IF(N1291="nulová",J1291,0)</f>
        <v>0</v>
      </c>
      <c r="BJ1291" s="17" t="s">
        <v>190</v>
      </c>
      <c r="BK1291" s="140">
        <f>ROUND(I1291*H1291,2)</f>
        <v>1102.67</v>
      </c>
      <c r="BL1291" s="17" t="s">
        <v>189</v>
      </c>
      <c r="BM1291" s="139" t="s">
        <v>1211</v>
      </c>
    </row>
    <row r="1292" spans="2:65" s="1" customFormat="1" ht="19.5">
      <c r="B1292" s="29"/>
      <c r="D1292" s="141" t="s">
        <v>192</v>
      </c>
      <c r="F1292" s="142" t="s">
        <v>1212</v>
      </c>
      <c r="L1292" s="29"/>
      <c r="M1292" s="143"/>
      <c r="T1292" s="53"/>
      <c r="AT1292" s="17" t="s">
        <v>192</v>
      </c>
      <c r="AU1292" s="17" t="s">
        <v>190</v>
      </c>
    </row>
    <row r="1293" spans="2:65" s="1" customFormat="1">
      <c r="B1293" s="29"/>
      <c r="D1293" s="144" t="s">
        <v>194</v>
      </c>
      <c r="F1293" s="145" t="s">
        <v>1213</v>
      </c>
      <c r="L1293" s="29"/>
      <c r="M1293" s="143"/>
      <c r="T1293" s="53"/>
      <c r="AT1293" s="17" t="s">
        <v>194</v>
      </c>
      <c r="AU1293" s="17" t="s">
        <v>190</v>
      </c>
    </row>
    <row r="1294" spans="2:65" s="13" customFormat="1">
      <c r="B1294" s="151"/>
      <c r="D1294" s="141" t="s">
        <v>196</v>
      </c>
      <c r="E1294" s="152" t="s">
        <v>1</v>
      </c>
      <c r="F1294" s="153" t="s">
        <v>1214</v>
      </c>
      <c r="H1294" s="154">
        <v>6.9349999999999996</v>
      </c>
      <c r="L1294" s="151"/>
      <c r="M1294" s="155"/>
      <c r="T1294" s="156"/>
      <c r="AT1294" s="152" t="s">
        <v>196</v>
      </c>
      <c r="AU1294" s="152" t="s">
        <v>190</v>
      </c>
      <c r="AV1294" s="13" t="s">
        <v>190</v>
      </c>
      <c r="AW1294" s="13" t="s">
        <v>27</v>
      </c>
      <c r="AX1294" s="13" t="s">
        <v>80</v>
      </c>
      <c r="AY1294" s="152" t="s">
        <v>182</v>
      </c>
    </row>
    <row r="1295" spans="2:65" s="1" customFormat="1" ht="33" customHeight="1">
      <c r="B1295" s="29"/>
      <c r="C1295" s="129" t="s">
        <v>1215</v>
      </c>
      <c r="D1295" s="129" t="s">
        <v>184</v>
      </c>
      <c r="E1295" s="130" t="s">
        <v>1216</v>
      </c>
      <c r="F1295" s="131" t="s">
        <v>1217</v>
      </c>
      <c r="G1295" s="132" t="s">
        <v>205</v>
      </c>
      <c r="H1295" s="133">
        <v>11.601000000000001</v>
      </c>
      <c r="I1295" s="134">
        <v>5440</v>
      </c>
      <c r="J1295" s="134">
        <f>ROUND(I1295*H1295,2)</f>
        <v>63109.440000000002</v>
      </c>
      <c r="K1295" s="131" t="s">
        <v>188</v>
      </c>
      <c r="L1295" s="29"/>
      <c r="M1295" s="135" t="s">
        <v>1</v>
      </c>
      <c r="N1295" s="136" t="s">
        <v>38</v>
      </c>
      <c r="O1295" s="137">
        <v>3.2130000000000001</v>
      </c>
      <c r="P1295" s="137">
        <f>O1295*H1295</f>
        <v>37.274013000000004</v>
      </c>
      <c r="Q1295" s="137">
        <v>2.3010199999999998</v>
      </c>
      <c r="R1295" s="137">
        <f>Q1295*H1295</f>
        <v>26.694133019999999</v>
      </c>
      <c r="S1295" s="137">
        <v>0</v>
      </c>
      <c r="T1295" s="138">
        <f>S1295*H1295</f>
        <v>0</v>
      </c>
      <c r="AR1295" s="139" t="s">
        <v>189</v>
      </c>
      <c r="AT1295" s="139" t="s">
        <v>184</v>
      </c>
      <c r="AU1295" s="139" t="s">
        <v>190</v>
      </c>
      <c r="AY1295" s="17" t="s">
        <v>182</v>
      </c>
      <c r="BE1295" s="140">
        <f>IF(N1295="základní",J1295,0)</f>
        <v>0</v>
      </c>
      <c r="BF1295" s="140">
        <f>IF(N1295="snížená",J1295,0)</f>
        <v>63109.440000000002</v>
      </c>
      <c r="BG1295" s="140">
        <f>IF(N1295="zákl. přenesená",J1295,0)</f>
        <v>0</v>
      </c>
      <c r="BH1295" s="140">
        <f>IF(N1295="sníž. přenesená",J1295,0)</f>
        <v>0</v>
      </c>
      <c r="BI1295" s="140">
        <f>IF(N1295="nulová",J1295,0)</f>
        <v>0</v>
      </c>
      <c r="BJ1295" s="17" t="s">
        <v>190</v>
      </c>
      <c r="BK1295" s="140">
        <f>ROUND(I1295*H1295,2)</f>
        <v>63109.440000000002</v>
      </c>
      <c r="BL1295" s="17" t="s">
        <v>189</v>
      </c>
      <c r="BM1295" s="139" t="s">
        <v>1218</v>
      </c>
    </row>
    <row r="1296" spans="2:65" s="1" customFormat="1" ht="19.5">
      <c r="B1296" s="29"/>
      <c r="D1296" s="141" t="s">
        <v>192</v>
      </c>
      <c r="F1296" s="142" t="s">
        <v>1219</v>
      </c>
      <c r="L1296" s="29"/>
      <c r="M1296" s="143"/>
      <c r="T1296" s="53"/>
      <c r="AT1296" s="17" t="s">
        <v>192</v>
      </c>
      <c r="AU1296" s="17" t="s">
        <v>190</v>
      </c>
    </row>
    <row r="1297" spans="2:65" s="1" customFormat="1">
      <c r="B1297" s="29"/>
      <c r="D1297" s="144" t="s">
        <v>194</v>
      </c>
      <c r="F1297" s="145" t="s">
        <v>1220</v>
      </c>
      <c r="L1297" s="29"/>
      <c r="M1297" s="143"/>
      <c r="T1297" s="53"/>
      <c r="AT1297" s="17" t="s">
        <v>194</v>
      </c>
      <c r="AU1297" s="17" t="s">
        <v>190</v>
      </c>
    </row>
    <row r="1298" spans="2:65" s="12" customFormat="1">
      <c r="B1298" s="146"/>
      <c r="D1298" s="141" t="s">
        <v>196</v>
      </c>
      <c r="E1298" s="147" t="s">
        <v>1</v>
      </c>
      <c r="F1298" s="148" t="s">
        <v>1221</v>
      </c>
      <c r="H1298" s="147" t="s">
        <v>1</v>
      </c>
      <c r="L1298" s="146"/>
      <c r="M1298" s="149"/>
      <c r="T1298" s="150"/>
      <c r="AT1298" s="147" t="s">
        <v>196</v>
      </c>
      <c r="AU1298" s="147" t="s">
        <v>190</v>
      </c>
      <c r="AV1298" s="12" t="s">
        <v>80</v>
      </c>
      <c r="AW1298" s="12" t="s">
        <v>27</v>
      </c>
      <c r="AX1298" s="12" t="s">
        <v>72</v>
      </c>
      <c r="AY1298" s="147" t="s">
        <v>182</v>
      </c>
    </row>
    <row r="1299" spans="2:65" s="12" customFormat="1" ht="22.5">
      <c r="B1299" s="146"/>
      <c r="D1299" s="141" t="s">
        <v>196</v>
      </c>
      <c r="E1299" s="147" t="s">
        <v>1</v>
      </c>
      <c r="F1299" s="148" t="s">
        <v>1222</v>
      </c>
      <c r="H1299" s="147" t="s">
        <v>1</v>
      </c>
      <c r="L1299" s="146"/>
      <c r="M1299" s="149"/>
      <c r="T1299" s="150"/>
      <c r="AT1299" s="147" t="s">
        <v>196</v>
      </c>
      <c r="AU1299" s="147" t="s">
        <v>190</v>
      </c>
      <c r="AV1299" s="12" t="s">
        <v>80</v>
      </c>
      <c r="AW1299" s="12" t="s">
        <v>27</v>
      </c>
      <c r="AX1299" s="12" t="s">
        <v>72</v>
      </c>
      <c r="AY1299" s="147" t="s">
        <v>182</v>
      </c>
    </row>
    <row r="1300" spans="2:65" s="13" customFormat="1">
      <c r="B1300" s="151"/>
      <c r="D1300" s="141" t="s">
        <v>196</v>
      </c>
      <c r="E1300" s="152" t="s">
        <v>1</v>
      </c>
      <c r="F1300" s="153" t="s">
        <v>1223</v>
      </c>
      <c r="H1300" s="154">
        <v>4.444</v>
      </c>
      <c r="L1300" s="151"/>
      <c r="M1300" s="155"/>
      <c r="T1300" s="156"/>
      <c r="AT1300" s="152" t="s">
        <v>196</v>
      </c>
      <c r="AU1300" s="152" t="s">
        <v>190</v>
      </c>
      <c r="AV1300" s="13" t="s">
        <v>190</v>
      </c>
      <c r="AW1300" s="13" t="s">
        <v>27</v>
      </c>
      <c r="AX1300" s="13" t="s">
        <v>72</v>
      </c>
      <c r="AY1300" s="152" t="s">
        <v>182</v>
      </c>
    </row>
    <row r="1301" spans="2:65" s="12" customFormat="1" ht="22.5">
      <c r="B1301" s="146"/>
      <c r="D1301" s="141" t="s">
        <v>196</v>
      </c>
      <c r="E1301" s="147" t="s">
        <v>1</v>
      </c>
      <c r="F1301" s="148" t="s">
        <v>1224</v>
      </c>
      <c r="H1301" s="147" t="s">
        <v>1</v>
      </c>
      <c r="L1301" s="146"/>
      <c r="M1301" s="149"/>
      <c r="T1301" s="150"/>
      <c r="AT1301" s="147" t="s">
        <v>196</v>
      </c>
      <c r="AU1301" s="147" t="s">
        <v>190</v>
      </c>
      <c r="AV1301" s="12" t="s">
        <v>80</v>
      </c>
      <c r="AW1301" s="12" t="s">
        <v>27</v>
      </c>
      <c r="AX1301" s="12" t="s">
        <v>72</v>
      </c>
      <c r="AY1301" s="147" t="s">
        <v>182</v>
      </c>
    </row>
    <row r="1302" spans="2:65" s="13" customFormat="1">
      <c r="B1302" s="151"/>
      <c r="D1302" s="141" t="s">
        <v>196</v>
      </c>
      <c r="E1302" s="152" t="s">
        <v>1</v>
      </c>
      <c r="F1302" s="153" t="s">
        <v>1225</v>
      </c>
      <c r="H1302" s="154">
        <v>2.1760000000000002</v>
      </c>
      <c r="L1302" s="151"/>
      <c r="M1302" s="155"/>
      <c r="T1302" s="156"/>
      <c r="AT1302" s="152" t="s">
        <v>196</v>
      </c>
      <c r="AU1302" s="152" t="s">
        <v>190</v>
      </c>
      <c r="AV1302" s="13" t="s">
        <v>190</v>
      </c>
      <c r="AW1302" s="13" t="s">
        <v>27</v>
      </c>
      <c r="AX1302" s="13" t="s">
        <v>72</v>
      </c>
      <c r="AY1302" s="152" t="s">
        <v>182</v>
      </c>
    </row>
    <row r="1303" spans="2:65" s="12" customFormat="1" ht="22.5">
      <c r="B1303" s="146"/>
      <c r="D1303" s="141" t="s">
        <v>196</v>
      </c>
      <c r="E1303" s="147" t="s">
        <v>1</v>
      </c>
      <c r="F1303" s="148" t="s">
        <v>1226</v>
      </c>
      <c r="H1303" s="147" t="s">
        <v>1</v>
      </c>
      <c r="L1303" s="146"/>
      <c r="M1303" s="149"/>
      <c r="T1303" s="150"/>
      <c r="AT1303" s="147" t="s">
        <v>196</v>
      </c>
      <c r="AU1303" s="147" t="s">
        <v>190</v>
      </c>
      <c r="AV1303" s="12" t="s">
        <v>80</v>
      </c>
      <c r="AW1303" s="12" t="s">
        <v>27</v>
      </c>
      <c r="AX1303" s="12" t="s">
        <v>72</v>
      </c>
      <c r="AY1303" s="147" t="s">
        <v>182</v>
      </c>
    </row>
    <row r="1304" spans="2:65" s="13" customFormat="1">
      <c r="B1304" s="151"/>
      <c r="D1304" s="141" t="s">
        <v>196</v>
      </c>
      <c r="E1304" s="152" t="s">
        <v>1</v>
      </c>
      <c r="F1304" s="153" t="s">
        <v>1227</v>
      </c>
      <c r="H1304" s="154">
        <v>2.7370000000000001</v>
      </c>
      <c r="L1304" s="151"/>
      <c r="M1304" s="155"/>
      <c r="T1304" s="156"/>
      <c r="AT1304" s="152" t="s">
        <v>196</v>
      </c>
      <c r="AU1304" s="152" t="s">
        <v>190</v>
      </c>
      <c r="AV1304" s="13" t="s">
        <v>190</v>
      </c>
      <c r="AW1304" s="13" t="s">
        <v>27</v>
      </c>
      <c r="AX1304" s="13" t="s">
        <v>72</v>
      </c>
      <c r="AY1304" s="152" t="s">
        <v>182</v>
      </c>
    </row>
    <row r="1305" spans="2:65" s="12" customFormat="1" ht="22.5">
      <c r="B1305" s="146"/>
      <c r="D1305" s="141" t="s">
        <v>196</v>
      </c>
      <c r="E1305" s="147" t="s">
        <v>1</v>
      </c>
      <c r="F1305" s="148" t="s">
        <v>1228</v>
      </c>
      <c r="H1305" s="147" t="s">
        <v>1</v>
      </c>
      <c r="L1305" s="146"/>
      <c r="M1305" s="149"/>
      <c r="T1305" s="150"/>
      <c r="AT1305" s="147" t="s">
        <v>196</v>
      </c>
      <c r="AU1305" s="147" t="s">
        <v>190</v>
      </c>
      <c r="AV1305" s="12" t="s">
        <v>80</v>
      </c>
      <c r="AW1305" s="12" t="s">
        <v>27</v>
      </c>
      <c r="AX1305" s="12" t="s">
        <v>72</v>
      </c>
      <c r="AY1305" s="147" t="s">
        <v>182</v>
      </c>
    </row>
    <row r="1306" spans="2:65" s="13" customFormat="1">
      <c r="B1306" s="151"/>
      <c r="D1306" s="141" t="s">
        <v>196</v>
      </c>
      <c r="E1306" s="152" t="s">
        <v>1</v>
      </c>
      <c r="F1306" s="153" t="s">
        <v>1229</v>
      </c>
      <c r="H1306" s="154">
        <v>0.88700000000000001</v>
      </c>
      <c r="L1306" s="151"/>
      <c r="M1306" s="155"/>
      <c r="T1306" s="156"/>
      <c r="AT1306" s="152" t="s">
        <v>196</v>
      </c>
      <c r="AU1306" s="152" t="s">
        <v>190</v>
      </c>
      <c r="AV1306" s="13" t="s">
        <v>190</v>
      </c>
      <c r="AW1306" s="13" t="s">
        <v>27</v>
      </c>
      <c r="AX1306" s="13" t="s">
        <v>72</v>
      </c>
      <c r="AY1306" s="152" t="s">
        <v>182</v>
      </c>
    </row>
    <row r="1307" spans="2:65" s="12" customFormat="1" ht="22.5">
      <c r="B1307" s="146"/>
      <c r="D1307" s="141" t="s">
        <v>196</v>
      </c>
      <c r="E1307" s="147" t="s">
        <v>1</v>
      </c>
      <c r="F1307" s="148" t="s">
        <v>1230</v>
      </c>
      <c r="H1307" s="147" t="s">
        <v>1</v>
      </c>
      <c r="L1307" s="146"/>
      <c r="M1307" s="149"/>
      <c r="T1307" s="150"/>
      <c r="AT1307" s="147" t="s">
        <v>196</v>
      </c>
      <c r="AU1307" s="147" t="s">
        <v>190</v>
      </c>
      <c r="AV1307" s="12" t="s">
        <v>80</v>
      </c>
      <c r="AW1307" s="12" t="s">
        <v>27</v>
      </c>
      <c r="AX1307" s="12" t="s">
        <v>72</v>
      </c>
      <c r="AY1307" s="147" t="s">
        <v>182</v>
      </c>
    </row>
    <row r="1308" spans="2:65" s="13" customFormat="1">
      <c r="B1308" s="151"/>
      <c r="D1308" s="141" t="s">
        <v>196</v>
      </c>
      <c r="E1308" s="152" t="s">
        <v>1</v>
      </c>
      <c r="F1308" s="153" t="s">
        <v>1231</v>
      </c>
      <c r="H1308" s="154">
        <v>1.357</v>
      </c>
      <c r="L1308" s="151"/>
      <c r="M1308" s="155"/>
      <c r="T1308" s="156"/>
      <c r="AT1308" s="152" t="s">
        <v>196</v>
      </c>
      <c r="AU1308" s="152" t="s">
        <v>190</v>
      </c>
      <c r="AV1308" s="13" t="s">
        <v>190</v>
      </c>
      <c r="AW1308" s="13" t="s">
        <v>27</v>
      </c>
      <c r="AX1308" s="13" t="s">
        <v>72</v>
      </c>
      <c r="AY1308" s="152" t="s">
        <v>182</v>
      </c>
    </row>
    <row r="1309" spans="2:65" s="14" customFormat="1">
      <c r="B1309" s="157"/>
      <c r="D1309" s="141" t="s">
        <v>196</v>
      </c>
      <c r="E1309" s="158" t="s">
        <v>1</v>
      </c>
      <c r="F1309" s="159" t="s">
        <v>201</v>
      </c>
      <c r="H1309" s="160">
        <v>11.601000000000001</v>
      </c>
      <c r="L1309" s="157"/>
      <c r="M1309" s="161"/>
      <c r="T1309" s="162"/>
      <c r="AT1309" s="158" t="s">
        <v>196</v>
      </c>
      <c r="AU1309" s="158" t="s">
        <v>190</v>
      </c>
      <c r="AV1309" s="14" t="s">
        <v>189</v>
      </c>
      <c r="AW1309" s="14" t="s">
        <v>27</v>
      </c>
      <c r="AX1309" s="14" t="s">
        <v>80</v>
      </c>
      <c r="AY1309" s="158" t="s">
        <v>182</v>
      </c>
    </row>
    <row r="1310" spans="2:65" s="1" customFormat="1" ht="33" customHeight="1">
      <c r="B1310" s="29"/>
      <c r="C1310" s="129" t="s">
        <v>1232</v>
      </c>
      <c r="D1310" s="129" t="s">
        <v>184</v>
      </c>
      <c r="E1310" s="130" t="s">
        <v>1233</v>
      </c>
      <c r="F1310" s="131" t="s">
        <v>1234</v>
      </c>
      <c r="G1310" s="132" t="s">
        <v>205</v>
      </c>
      <c r="H1310" s="133">
        <v>12.055999999999999</v>
      </c>
      <c r="I1310" s="134">
        <v>5270</v>
      </c>
      <c r="J1310" s="134">
        <f>ROUND(I1310*H1310,2)</f>
        <v>63535.12</v>
      </c>
      <c r="K1310" s="131" t="s">
        <v>188</v>
      </c>
      <c r="L1310" s="29"/>
      <c r="M1310" s="135" t="s">
        <v>1</v>
      </c>
      <c r="N1310" s="136" t="s">
        <v>38</v>
      </c>
      <c r="O1310" s="137">
        <v>2.58</v>
      </c>
      <c r="P1310" s="137">
        <f>O1310*H1310</f>
        <v>31.104479999999999</v>
      </c>
      <c r="Q1310" s="137">
        <v>2.5018699999999998</v>
      </c>
      <c r="R1310" s="137">
        <f>Q1310*H1310</f>
        <v>30.162544719999996</v>
      </c>
      <c r="S1310" s="137">
        <v>0</v>
      </c>
      <c r="T1310" s="138">
        <f>S1310*H1310</f>
        <v>0</v>
      </c>
      <c r="AR1310" s="139" t="s">
        <v>189</v>
      </c>
      <c r="AT1310" s="139" t="s">
        <v>184</v>
      </c>
      <c r="AU1310" s="139" t="s">
        <v>190</v>
      </c>
      <c r="AY1310" s="17" t="s">
        <v>182</v>
      </c>
      <c r="BE1310" s="140">
        <f>IF(N1310="základní",J1310,0)</f>
        <v>0</v>
      </c>
      <c r="BF1310" s="140">
        <f>IF(N1310="snížená",J1310,0)</f>
        <v>63535.12</v>
      </c>
      <c r="BG1310" s="140">
        <f>IF(N1310="zákl. přenesená",J1310,0)</f>
        <v>0</v>
      </c>
      <c r="BH1310" s="140">
        <f>IF(N1310="sníž. přenesená",J1310,0)</f>
        <v>0</v>
      </c>
      <c r="BI1310" s="140">
        <f>IF(N1310="nulová",J1310,0)</f>
        <v>0</v>
      </c>
      <c r="BJ1310" s="17" t="s">
        <v>190</v>
      </c>
      <c r="BK1310" s="140">
        <f>ROUND(I1310*H1310,2)</f>
        <v>63535.12</v>
      </c>
      <c r="BL1310" s="17" t="s">
        <v>189</v>
      </c>
      <c r="BM1310" s="139" t="s">
        <v>1235</v>
      </c>
    </row>
    <row r="1311" spans="2:65" s="1" customFormat="1" ht="19.5">
      <c r="B1311" s="29"/>
      <c r="D1311" s="141" t="s">
        <v>192</v>
      </c>
      <c r="F1311" s="142" t="s">
        <v>1236</v>
      </c>
      <c r="L1311" s="29"/>
      <c r="M1311" s="143"/>
      <c r="T1311" s="53"/>
      <c r="AT1311" s="17" t="s">
        <v>192</v>
      </c>
      <c r="AU1311" s="17" t="s">
        <v>190</v>
      </c>
    </row>
    <row r="1312" spans="2:65" s="1" customFormat="1">
      <c r="B1312" s="29"/>
      <c r="D1312" s="144" t="s">
        <v>194</v>
      </c>
      <c r="F1312" s="145" t="s">
        <v>1237</v>
      </c>
      <c r="L1312" s="29"/>
      <c r="M1312" s="143"/>
      <c r="T1312" s="53"/>
      <c r="AT1312" s="17" t="s">
        <v>194</v>
      </c>
      <c r="AU1312" s="17" t="s">
        <v>190</v>
      </c>
    </row>
    <row r="1313" spans="2:65" s="12" customFormat="1">
      <c r="B1313" s="146"/>
      <c r="D1313" s="141" t="s">
        <v>196</v>
      </c>
      <c r="E1313" s="147" t="s">
        <v>1</v>
      </c>
      <c r="F1313" s="148" t="s">
        <v>1238</v>
      </c>
      <c r="H1313" s="147" t="s">
        <v>1</v>
      </c>
      <c r="L1313" s="146"/>
      <c r="M1313" s="149"/>
      <c r="T1313" s="150"/>
      <c r="AT1313" s="147" t="s">
        <v>196</v>
      </c>
      <c r="AU1313" s="147" t="s">
        <v>190</v>
      </c>
      <c r="AV1313" s="12" t="s">
        <v>80</v>
      </c>
      <c r="AW1313" s="12" t="s">
        <v>27</v>
      </c>
      <c r="AX1313" s="12" t="s">
        <v>72</v>
      </c>
      <c r="AY1313" s="147" t="s">
        <v>182</v>
      </c>
    </row>
    <row r="1314" spans="2:65" s="13" customFormat="1">
      <c r="B1314" s="151"/>
      <c r="D1314" s="141" t="s">
        <v>196</v>
      </c>
      <c r="E1314" s="152" t="s">
        <v>1</v>
      </c>
      <c r="F1314" s="153" t="s">
        <v>1239</v>
      </c>
      <c r="H1314" s="154">
        <v>6.4640000000000004</v>
      </c>
      <c r="L1314" s="151"/>
      <c r="M1314" s="155"/>
      <c r="T1314" s="156"/>
      <c r="AT1314" s="152" t="s">
        <v>196</v>
      </c>
      <c r="AU1314" s="152" t="s">
        <v>190</v>
      </c>
      <c r="AV1314" s="13" t="s">
        <v>190</v>
      </c>
      <c r="AW1314" s="13" t="s">
        <v>27</v>
      </c>
      <c r="AX1314" s="13" t="s">
        <v>72</v>
      </c>
      <c r="AY1314" s="152" t="s">
        <v>182</v>
      </c>
    </row>
    <row r="1315" spans="2:65" s="12" customFormat="1">
      <c r="B1315" s="146"/>
      <c r="D1315" s="141" t="s">
        <v>196</v>
      </c>
      <c r="E1315" s="147" t="s">
        <v>1</v>
      </c>
      <c r="F1315" s="148" t="s">
        <v>1240</v>
      </c>
      <c r="H1315" s="147" t="s">
        <v>1</v>
      </c>
      <c r="L1315" s="146"/>
      <c r="M1315" s="149"/>
      <c r="T1315" s="150"/>
      <c r="AT1315" s="147" t="s">
        <v>196</v>
      </c>
      <c r="AU1315" s="147" t="s">
        <v>190</v>
      </c>
      <c r="AV1315" s="12" t="s">
        <v>80</v>
      </c>
      <c r="AW1315" s="12" t="s">
        <v>27</v>
      </c>
      <c r="AX1315" s="12" t="s">
        <v>72</v>
      </c>
      <c r="AY1315" s="147" t="s">
        <v>182</v>
      </c>
    </row>
    <row r="1316" spans="2:65" s="13" customFormat="1">
      <c r="B1316" s="151"/>
      <c r="D1316" s="141" t="s">
        <v>196</v>
      </c>
      <c r="E1316" s="152" t="s">
        <v>1</v>
      </c>
      <c r="F1316" s="153" t="s">
        <v>1241</v>
      </c>
      <c r="H1316" s="154">
        <v>5.5919999999999996</v>
      </c>
      <c r="L1316" s="151"/>
      <c r="M1316" s="155"/>
      <c r="T1316" s="156"/>
      <c r="AT1316" s="152" t="s">
        <v>196</v>
      </c>
      <c r="AU1316" s="152" t="s">
        <v>190</v>
      </c>
      <c r="AV1316" s="13" t="s">
        <v>190</v>
      </c>
      <c r="AW1316" s="13" t="s">
        <v>27</v>
      </c>
      <c r="AX1316" s="13" t="s">
        <v>72</v>
      </c>
      <c r="AY1316" s="152" t="s">
        <v>182</v>
      </c>
    </row>
    <row r="1317" spans="2:65" s="14" customFormat="1">
      <c r="B1317" s="157"/>
      <c r="D1317" s="141" t="s">
        <v>196</v>
      </c>
      <c r="E1317" s="158" t="s">
        <v>1</v>
      </c>
      <c r="F1317" s="159" t="s">
        <v>201</v>
      </c>
      <c r="H1317" s="160">
        <v>12.055999999999999</v>
      </c>
      <c r="L1317" s="157"/>
      <c r="M1317" s="161"/>
      <c r="T1317" s="162"/>
      <c r="AT1317" s="158" t="s">
        <v>196</v>
      </c>
      <c r="AU1317" s="158" t="s">
        <v>190</v>
      </c>
      <c r="AV1317" s="14" t="s">
        <v>189</v>
      </c>
      <c r="AW1317" s="14" t="s">
        <v>27</v>
      </c>
      <c r="AX1317" s="14" t="s">
        <v>80</v>
      </c>
      <c r="AY1317" s="158" t="s">
        <v>182</v>
      </c>
    </row>
    <row r="1318" spans="2:65" s="1" customFormat="1" ht="16.5" customHeight="1">
      <c r="B1318" s="29"/>
      <c r="C1318" s="129" t="s">
        <v>1242</v>
      </c>
      <c r="D1318" s="129" t="s">
        <v>184</v>
      </c>
      <c r="E1318" s="130" t="s">
        <v>1243</v>
      </c>
      <c r="F1318" s="131" t="s">
        <v>1244</v>
      </c>
      <c r="G1318" s="132" t="s">
        <v>265</v>
      </c>
      <c r="H1318" s="133">
        <v>0.31900000000000001</v>
      </c>
      <c r="I1318" s="134">
        <v>39000</v>
      </c>
      <c r="J1318" s="134">
        <f>ROUND(I1318*H1318,2)</f>
        <v>12441</v>
      </c>
      <c r="K1318" s="131" t="s">
        <v>188</v>
      </c>
      <c r="L1318" s="29"/>
      <c r="M1318" s="135" t="s">
        <v>1</v>
      </c>
      <c r="N1318" s="136" t="s">
        <v>38</v>
      </c>
      <c r="O1318" s="137">
        <v>15.231</v>
      </c>
      <c r="P1318" s="137">
        <f>O1318*H1318</f>
        <v>4.858689</v>
      </c>
      <c r="Q1318" s="137">
        <v>1.06277</v>
      </c>
      <c r="R1318" s="137">
        <f>Q1318*H1318</f>
        <v>0.33902363000000002</v>
      </c>
      <c r="S1318" s="137">
        <v>0</v>
      </c>
      <c r="T1318" s="138">
        <f>S1318*H1318</f>
        <v>0</v>
      </c>
      <c r="AR1318" s="139" t="s">
        <v>189</v>
      </c>
      <c r="AT1318" s="139" t="s">
        <v>184</v>
      </c>
      <c r="AU1318" s="139" t="s">
        <v>190</v>
      </c>
      <c r="AY1318" s="17" t="s">
        <v>182</v>
      </c>
      <c r="BE1318" s="140">
        <f>IF(N1318="základní",J1318,0)</f>
        <v>0</v>
      </c>
      <c r="BF1318" s="140">
        <f>IF(N1318="snížená",J1318,0)</f>
        <v>12441</v>
      </c>
      <c r="BG1318" s="140">
        <f>IF(N1318="zákl. přenesená",J1318,0)</f>
        <v>0</v>
      </c>
      <c r="BH1318" s="140">
        <f>IF(N1318="sníž. přenesená",J1318,0)</f>
        <v>0</v>
      </c>
      <c r="BI1318" s="140">
        <f>IF(N1318="nulová",J1318,0)</f>
        <v>0</v>
      </c>
      <c r="BJ1318" s="17" t="s">
        <v>190</v>
      </c>
      <c r="BK1318" s="140">
        <f>ROUND(I1318*H1318,2)</f>
        <v>12441</v>
      </c>
      <c r="BL1318" s="17" t="s">
        <v>189</v>
      </c>
      <c r="BM1318" s="139" t="s">
        <v>1245</v>
      </c>
    </row>
    <row r="1319" spans="2:65" s="1" customFormat="1">
      <c r="B1319" s="29"/>
      <c r="D1319" s="141" t="s">
        <v>192</v>
      </c>
      <c r="F1319" s="142" t="s">
        <v>1246</v>
      </c>
      <c r="L1319" s="29"/>
      <c r="M1319" s="143"/>
      <c r="T1319" s="53"/>
      <c r="AT1319" s="17" t="s">
        <v>192</v>
      </c>
      <c r="AU1319" s="17" t="s">
        <v>190</v>
      </c>
    </row>
    <row r="1320" spans="2:65" s="1" customFormat="1">
      <c r="B1320" s="29"/>
      <c r="D1320" s="144" t="s">
        <v>194</v>
      </c>
      <c r="F1320" s="145" t="s">
        <v>1247</v>
      </c>
      <c r="L1320" s="29"/>
      <c r="M1320" s="143"/>
      <c r="T1320" s="53"/>
      <c r="AT1320" s="17" t="s">
        <v>194</v>
      </c>
      <c r="AU1320" s="17" t="s">
        <v>190</v>
      </c>
    </row>
    <row r="1321" spans="2:65" s="12" customFormat="1">
      <c r="B1321" s="146"/>
      <c r="D1321" s="141" t="s">
        <v>196</v>
      </c>
      <c r="E1321" s="147" t="s">
        <v>1</v>
      </c>
      <c r="F1321" s="148" t="s">
        <v>1248</v>
      </c>
      <c r="H1321" s="147" t="s">
        <v>1</v>
      </c>
      <c r="L1321" s="146"/>
      <c r="M1321" s="149"/>
      <c r="T1321" s="150"/>
      <c r="AT1321" s="147" t="s">
        <v>196</v>
      </c>
      <c r="AU1321" s="147" t="s">
        <v>190</v>
      </c>
      <c r="AV1321" s="12" t="s">
        <v>80</v>
      </c>
      <c r="AW1321" s="12" t="s">
        <v>27</v>
      </c>
      <c r="AX1321" s="12" t="s">
        <v>72</v>
      </c>
      <c r="AY1321" s="147" t="s">
        <v>182</v>
      </c>
    </row>
    <row r="1322" spans="2:65" s="13" customFormat="1">
      <c r="B1322" s="151"/>
      <c r="D1322" s="141" t="s">
        <v>196</v>
      </c>
      <c r="E1322" s="152" t="s">
        <v>1</v>
      </c>
      <c r="F1322" s="153" t="s">
        <v>1249</v>
      </c>
      <c r="H1322" s="154">
        <v>0.31900000000000001</v>
      </c>
      <c r="L1322" s="151"/>
      <c r="M1322" s="155"/>
      <c r="T1322" s="156"/>
      <c r="AT1322" s="152" t="s">
        <v>196</v>
      </c>
      <c r="AU1322" s="152" t="s">
        <v>190</v>
      </c>
      <c r="AV1322" s="13" t="s">
        <v>190</v>
      </c>
      <c r="AW1322" s="13" t="s">
        <v>27</v>
      </c>
      <c r="AX1322" s="13" t="s">
        <v>80</v>
      </c>
      <c r="AY1322" s="152" t="s">
        <v>182</v>
      </c>
    </row>
    <row r="1323" spans="2:65" s="1" customFormat="1" ht="16.5" customHeight="1">
      <c r="B1323" s="29"/>
      <c r="C1323" s="129" t="s">
        <v>1250</v>
      </c>
      <c r="D1323" s="129" t="s">
        <v>184</v>
      </c>
      <c r="E1323" s="130" t="s">
        <v>1251</v>
      </c>
      <c r="F1323" s="131" t="s">
        <v>1252</v>
      </c>
      <c r="G1323" s="132" t="s">
        <v>187</v>
      </c>
      <c r="H1323" s="133">
        <v>310.87</v>
      </c>
      <c r="I1323" s="134">
        <v>16.3</v>
      </c>
      <c r="J1323" s="134">
        <f>ROUND(I1323*H1323,2)</f>
        <v>5067.18</v>
      </c>
      <c r="K1323" s="131" t="s">
        <v>188</v>
      </c>
      <c r="L1323" s="29"/>
      <c r="M1323" s="135" t="s">
        <v>1</v>
      </c>
      <c r="N1323" s="136" t="s">
        <v>38</v>
      </c>
      <c r="O1323" s="137">
        <v>2.5000000000000001E-2</v>
      </c>
      <c r="P1323" s="137">
        <f>O1323*H1323</f>
        <v>7.7717500000000008</v>
      </c>
      <c r="Q1323" s="137">
        <v>1.2999999999999999E-4</v>
      </c>
      <c r="R1323" s="137">
        <f>Q1323*H1323</f>
        <v>4.04131E-2</v>
      </c>
      <c r="S1323" s="137">
        <v>0</v>
      </c>
      <c r="T1323" s="138">
        <f>S1323*H1323</f>
        <v>0</v>
      </c>
      <c r="AR1323" s="139" t="s">
        <v>189</v>
      </c>
      <c r="AT1323" s="139" t="s">
        <v>184</v>
      </c>
      <c r="AU1323" s="139" t="s">
        <v>190</v>
      </c>
      <c r="AY1323" s="17" t="s">
        <v>182</v>
      </c>
      <c r="BE1323" s="140">
        <f>IF(N1323="základní",J1323,0)</f>
        <v>0</v>
      </c>
      <c r="BF1323" s="140">
        <f>IF(N1323="snížená",J1323,0)</f>
        <v>5067.18</v>
      </c>
      <c r="BG1323" s="140">
        <f>IF(N1323="zákl. přenesená",J1323,0)</f>
        <v>0</v>
      </c>
      <c r="BH1323" s="140">
        <f>IF(N1323="sníž. přenesená",J1323,0)</f>
        <v>0</v>
      </c>
      <c r="BI1323" s="140">
        <f>IF(N1323="nulová",J1323,0)</f>
        <v>0</v>
      </c>
      <c r="BJ1323" s="17" t="s">
        <v>190</v>
      </c>
      <c r="BK1323" s="140">
        <f>ROUND(I1323*H1323,2)</f>
        <v>5067.18</v>
      </c>
      <c r="BL1323" s="17" t="s">
        <v>189</v>
      </c>
      <c r="BM1323" s="139" t="s">
        <v>1253</v>
      </c>
    </row>
    <row r="1324" spans="2:65" s="1" customFormat="1" ht="19.5">
      <c r="B1324" s="29"/>
      <c r="D1324" s="141" t="s">
        <v>192</v>
      </c>
      <c r="F1324" s="142" t="s">
        <v>1254</v>
      </c>
      <c r="L1324" s="29"/>
      <c r="M1324" s="143"/>
      <c r="T1324" s="53"/>
      <c r="AT1324" s="17" t="s">
        <v>192</v>
      </c>
      <c r="AU1324" s="17" t="s">
        <v>190</v>
      </c>
    </row>
    <row r="1325" spans="2:65" s="1" customFormat="1">
      <c r="B1325" s="29"/>
      <c r="D1325" s="144" t="s">
        <v>194</v>
      </c>
      <c r="F1325" s="145" t="s">
        <v>1255</v>
      </c>
      <c r="L1325" s="29"/>
      <c r="M1325" s="143"/>
      <c r="T1325" s="53"/>
      <c r="AT1325" s="17" t="s">
        <v>194</v>
      </c>
      <c r="AU1325" s="17" t="s">
        <v>190</v>
      </c>
    </row>
    <row r="1326" spans="2:65" s="12" customFormat="1">
      <c r="B1326" s="146"/>
      <c r="D1326" s="141" t="s">
        <v>196</v>
      </c>
      <c r="E1326" s="147" t="s">
        <v>1</v>
      </c>
      <c r="F1326" s="148" t="s">
        <v>351</v>
      </c>
      <c r="H1326" s="147" t="s">
        <v>1</v>
      </c>
      <c r="L1326" s="146"/>
      <c r="M1326" s="149"/>
      <c r="T1326" s="150"/>
      <c r="AT1326" s="147" t="s">
        <v>196</v>
      </c>
      <c r="AU1326" s="147" t="s">
        <v>190</v>
      </c>
      <c r="AV1326" s="12" t="s">
        <v>80</v>
      </c>
      <c r="AW1326" s="12" t="s">
        <v>27</v>
      </c>
      <c r="AX1326" s="12" t="s">
        <v>72</v>
      </c>
      <c r="AY1326" s="147" t="s">
        <v>182</v>
      </c>
    </row>
    <row r="1327" spans="2:65" s="12" customFormat="1" ht="22.5">
      <c r="B1327" s="146"/>
      <c r="D1327" s="141" t="s">
        <v>196</v>
      </c>
      <c r="E1327" s="147" t="s">
        <v>1</v>
      </c>
      <c r="F1327" s="148" t="s">
        <v>1256</v>
      </c>
      <c r="H1327" s="147" t="s">
        <v>1</v>
      </c>
      <c r="L1327" s="146"/>
      <c r="M1327" s="149"/>
      <c r="T1327" s="150"/>
      <c r="AT1327" s="147" t="s">
        <v>196</v>
      </c>
      <c r="AU1327" s="147" t="s">
        <v>190</v>
      </c>
      <c r="AV1327" s="12" t="s">
        <v>80</v>
      </c>
      <c r="AW1327" s="12" t="s">
        <v>27</v>
      </c>
      <c r="AX1327" s="12" t="s">
        <v>72</v>
      </c>
      <c r="AY1327" s="147" t="s">
        <v>182</v>
      </c>
    </row>
    <row r="1328" spans="2:65" s="12" customFormat="1">
      <c r="B1328" s="146"/>
      <c r="D1328" s="141" t="s">
        <v>196</v>
      </c>
      <c r="E1328" s="147" t="s">
        <v>1</v>
      </c>
      <c r="F1328" s="148" t="s">
        <v>1257</v>
      </c>
      <c r="H1328" s="147" t="s">
        <v>1</v>
      </c>
      <c r="L1328" s="146"/>
      <c r="M1328" s="149"/>
      <c r="T1328" s="150"/>
      <c r="AT1328" s="147" t="s">
        <v>196</v>
      </c>
      <c r="AU1328" s="147" t="s">
        <v>190</v>
      </c>
      <c r="AV1328" s="12" t="s">
        <v>80</v>
      </c>
      <c r="AW1328" s="12" t="s">
        <v>27</v>
      </c>
      <c r="AX1328" s="12" t="s">
        <v>72</v>
      </c>
      <c r="AY1328" s="147" t="s">
        <v>182</v>
      </c>
    </row>
    <row r="1329" spans="2:65" s="12" customFormat="1">
      <c r="B1329" s="146"/>
      <c r="D1329" s="141" t="s">
        <v>196</v>
      </c>
      <c r="E1329" s="147" t="s">
        <v>1</v>
      </c>
      <c r="F1329" s="148" t="s">
        <v>1258</v>
      </c>
      <c r="H1329" s="147" t="s">
        <v>1</v>
      </c>
      <c r="L1329" s="146"/>
      <c r="M1329" s="149"/>
      <c r="T1329" s="150"/>
      <c r="AT1329" s="147" t="s">
        <v>196</v>
      </c>
      <c r="AU1329" s="147" t="s">
        <v>190</v>
      </c>
      <c r="AV1329" s="12" t="s">
        <v>80</v>
      </c>
      <c r="AW1329" s="12" t="s">
        <v>27</v>
      </c>
      <c r="AX1329" s="12" t="s">
        <v>72</v>
      </c>
      <c r="AY1329" s="147" t="s">
        <v>182</v>
      </c>
    </row>
    <row r="1330" spans="2:65" s="12" customFormat="1">
      <c r="B1330" s="146"/>
      <c r="D1330" s="141" t="s">
        <v>196</v>
      </c>
      <c r="E1330" s="147" t="s">
        <v>1</v>
      </c>
      <c r="F1330" s="148" t="s">
        <v>1259</v>
      </c>
      <c r="H1330" s="147" t="s">
        <v>1</v>
      </c>
      <c r="L1330" s="146"/>
      <c r="M1330" s="149"/>
      <c r="T1330" s="150"/>
      <c r="AT1330" s="147" t="s">
        <v>196</v>
      </c>
      <c r="AU1330" s="147" t="s">
        <v>190</v>
      </c>
      <c r="AV1330" s="12" t="s">
        <v>80</v>
      </c>
      <c r="AW1330" s="12" t="s">
        <v>27</v>
      </c>
      <c r="AX1330" s="12" t="s">
        <v>72</v>
      </c>
      <c r="AY1330" s="147" t="s">
        <v>182</v>
      </c>
    </row>
    <row r="1331" spans="2:65" s="12" customFormat="1">
      <c r="B1331" s="146"/>
      <c r="D1331" s="141" t="s">
        <v>196</v>
      </c>
      <c r="E1331" s="147" t="s">
        <v>1</v>
      </c>
      <c r="F1331" s="148" t="s">
        <v>1260</v>
      </c>
      <c r="H1331" s="147" t="s">
        <v>1</v>
      </c>
      <c r="L1331" s="146"/>
      <c r="M1331" s="149"/>
      <c r="T1331" s="150"/>
      <c r="AT1331" s="147" t="s">
        <v>196</v>
      </c>
      <c r="AU1331" s="147" t="s">
        <v>190</v>
      </c>
      <c r="AV1331" s="12" t="s">
        <v>80</v>
      </c>
      <c r="AW1331" s="12" t="s">
        <v>27</v>
      </c>
      <c r="AX1331" s="12" t="s">
        <v>72</v>
      </c>
      <c r="AY1331" s="147" t="s">
        <v>182</v>
      </c>
    </row>
    <row r="1332" spans="2:65" s="12" customFormat="1">
      <c r="B1332" s="146"/>
      <c r="D1332" s="141" t="s">
        <v>196</v>
      </c>
      <c r="E1332" s="147" t="s">
        <v>1</v>
      </c>
      <c r="F1332" s="148" t="s">
        <v>1261</v>
      </c>
      <c r="H1332" s="147" t="s">
        <v>1</v>
      </c>
      <c r="L1332" s="146"/>
      <c r="M1332" s="149"/>
      <c r="T1332" s="150"/>
      <c r="AT1332" s="147" t="s">
        <v>196</v>
      </c>
      <c r="AU1332" s="147" t="s">
        <v>190</v>
      </c>
      <c r="AV1332" s="12" t="s">
        <v>80</v>
      </c>
      <c r="AW1332" s="12" t="s">
        <v>27</v>
      </c>
      <c r="AX1332" s="12" t="s">
        <v>72</v>
      </c>
      <c r="AY1332" s="147" t="s">
        <v>182</v>
      </c>
    </row>
    <row r="1333" spans="2:65" s="12" customFormat="1">
      <c r="B1333" s="146"/>
      <c r="D1333" s="141" t="s">
        <v>196</v>
      </c>
      <c r="E1333" s="147" t="s">
        <v>1</v>
      </c>
      <c r="F1333" s="148" t="s">
        <v>1262</v>
      </c>
      <c r="H1333" s="147" t="s">
        <v>1</v>
      </c>
      <c r="L1333" s="146"/>
      <c r="M1333" s="149"/>
      <c r="T1333" s="150"/>
      <c r="AT1333" s="147" t="s">
        <v>196</v>
      </c>
      <c r="AU1333" s="147" t="s">
        <v>190</v>
      </c>
      <c r="AV1333" s="12" t="s">
        <v>80</v>
      </c>
      <c r="AW1333" s="12" t="s">
        <v>27</v>
      </c>
      <c r="AX1333" s="12" t="s">
        <v>72</v>
      </c>
      <c r="AY1333" s="147" t="s">
        <v>182</v>
      </c>
    </row>
    <row r="1334" spans="2:65" s="12" customFormat="1">
      <c r="B1334" s="146"/>
      <c r="D1334" s="141" t="s">
        <v>196</v>
      </c>
      <c r="E1334" s="147" t="s">
        <v>1</v>
      </c>
      <c r="F1334" s="148" t="s">
        <v>1263</v>
      </c>
      <c r="H1334" s="147" t="s">
        <v>1</v>
      </c>
      <c r="L1334" s="146"/>
      <c r="M1334" s="149"/>
      <c r="T1334" s="150"/>
      <c r="AT1334" s="147" t="s">
        <v>196</v>
      </c>
      <c r="AU1334" s="147" t="s">
        <v>190</v>
      </c>
      <c r="AV1334" s="12" t="s">
        <v>80</v>
      </c>
      <c r="AW1334" s="12" t="s">
        <v>27</v>
      </c>
      <c r="AX1334" s="12" t="s">
        <v>72</v>
      </c>
      <c r="AY1334" s="147" t="s">
        <v>182</v>
      </c>
    </row>
    <row r="1335" spans="2:65" s="12" customFormat="1">
      <c r="B1335" s="146"/>
      <c r="D1335" s="141" t="s">
        <v>196</v>
      </c>
      <c r="E1335" s="147" t="s">
        <v>1</v>
      </c>
      <c r="F1335" s="148" t="s">
        <v>1264</v>
      </c>
      <c r="H1335" s="147" t="s">
        <v>1</v>
      </c>
      <c r="L1335" s="146"/>
      <c r="M1335" s="149"/>
      <c r="T1335" s="150"/>
      <c r="AT1335" s="147" t="s">
        <v>196</v>
      </c>
      <c r="AU1335" s="147" t="s">
        <v>190</v>
      </c>
      <c r="AV1335" s="12" t="s">
        <v>80</v>
      </c>
      <c r="AW1335" s="12" t="s">
        <v>27</v>
      </c>
      <c r="AX1335" s="12" t="s">
        <v>72</v>
      </c>
      <c r="AY1335" s="147" t="s">
        <v>182</v>
      </c>
    </row>
    <row r="1336" spans="2:65" s="12" customFormat="1">
      <c r="B1336" s="146"/>
      <c r="D1336" s="141" t="s">
        <v>196</v>
      </c>
      <c r="E1336" s="147" t="s">
        <v>1</v>
      </c>
      <c r="F1336" s="148" t="s">
        <v>1265</v>
      </c>
      <c r="H1336" s="147" t="s">
        <v>1</v>
      </c>
      <c r="L1336" s="146"/>
      <c r="M1336" s="149"/>
      <c r="T1336" s="150"/>
      <c r="AT1336" s="147" t="s">
        <v>196</v>
      </c>
      <c r="AU1336" s="147" t="s">
        <v>190</v>
      </c>
      <c r="AV1336" s="12" t="s">
        <v>80</v>
      </c>
      <c r="AW1336" s="12" t="s">
        <v>27</v>
      </c>
      <c r="AX1336" s="12" t="s">
        <v>72</v>
      </c>
      <c r="AY1336" s="147" t="s">
        <v>182</v>
      </c>
    </row>
    <row r="1337" spans="2:65" s="12" customFormat="1">
      <c r="B1337" s="146"/>
      <c r="D1337" s="141" t="s">
        <v>196</v>
      </c>
      <c r="E1337" s="147" t="s">
        <v>1</v>
      </c>
      <c r="F1337" s="148" t="s">
        <v>1266</v>
      </c>
      <c r="H1337" s="147" t="s">
        <v>1</v>
      </c>
      <c r="L1337" s="146"/>
      <c r="M1337" s="149"/>
      <c r="T1337" s="150"/>
      <c r="AT1337" s="147" t="s">
        <v>196</v>
      </c>
      <c r="AU1337" s="147" t="s">
        <v>190</v>
      </c>
      <c r="AV1337" s="12" t="s">
        <v>80</v>
      </c>
      <c r="AW1337" s="12" t="s">
        <v>27</v>
      </c>
      <c r="AX1337" s="12" t="s">
        <v>72</v>
      </c>
      <c r="AY1337" s="147" t="s">
        <v>182</v>
      </c>
    </row>
    <row r="1338" spans="2:65" s="12" customFormat="1">
      <c r="B1338" s="146"/>
      <c r="D1338" s="141" t="s">
        <v>196</v>
      </c>
      <c r="E1338" s="147" t="s">
        <v>1</v>
      </c>
      <c r="F1338" s="148" t="s">
        <v>1267</v>
      </c>
      <c r="H1338" s="147" t="s">
        <v>1</v>
      </c>
      <c r="L1338" s="146"/>
      <c r="M1338" s="149"/>
      <c r="T1338" s="150"/>
      <c r="AT1338" s="147" t="s">
        <v>196</v>
      </c>
      <c r="AU1338" s="147" t="s">
        <v>190</v>
      </c>
      <c r="AV1338" s="12" t="s">
        <v>80</v>
      </c>
      <c r="AW1338" s="12" t="s">
        <v>27</v>
      </c>
      <c r="AX1338" s="12" t="s">
        <v>72</v>
      </c>
      <c r="AY1338" s="147" t="s">
        <v>182</v>
      </c>
    </row>
    <row r="1339" spans="2:65" s="12" customFormat="1">
      <c r="B1339" s="146"/>
      <c r="D1339" s="141" t="s">
        <v>196</v>
      </c>
      <c r="E1339" s="147" t="s">
        <v>1</v>
      </c>
      <c r="F1339" s="148" t="s">
        <v>1268</v>
      </c>
      <c r="H1339" s="147" t="s">
        <v>1</v>
      </c>
      <c r="L1339" s="146"/>
      <c r="M1339" s="149"/>
      <c r="T1339" s="150"/>
      <c r="AT1339" s="147" t="s">
        <v>196</v>
      </c>
      <c r="AU1339" s="147" t="s">
        <v>190</v>
      </c>
      <c r="AV1339" s="12" t="s">
        <v>80</v>
      </c>
      <c r="AW1339" s="12" t="s">
        <v>27</v>
      </c>
      <c r="AX1339" s="12" t="s">
        <v>72</v>
      </c>
      <c r="AY1339" s="147" t="s">
        <v>182</v>
      </c>
    </row>
    <row r="1340" spans="2:65" s="12" customFormat="1">
      <c r="B1340" s="146"/>
      <c r="D1340" s="141" t="s">
        <v>196</v>
      </c>
      <c r="E1340" s="147" t="s">
        <v>1</v>
      </c>
      <c r="F1340" s="148" t="s">
        <v>1269</v>
      </c>
      <c r="H1340" s="147" t="s">
        <v>1</v>
      </c>
      <c r="L1340" s="146"/>
      <c r="M1340" s="149"/>
      <c r="T1340" s="150"/>
      <c r="AT1340" s="147" t="s">
        <v>196</v>
      </c>
      <c r="AU1340" s="147" t="s">
        <v>190</v>
      </c>
      <c r="AV1340" s="12" t="s">
        <v>80</v>
      </c>
      <c r="AW1340" s="12" t="s">
        <v>27</v>
      </c>
      <c r="AX1340" s="12" t="s">
        <v>72</v>
      </c>
      <c r="AY1340" s="147" t="s">
        <v>182</v>
      </c>
    </row>
    <row r="1341" spans="2:65" s="12" customFormat="1">
      <c r="B1341" s="146"/>
      <c r="D1341" s="141" t="s">
        <v>196</v>
      </c>
      <c r="E1341" s="147" t="s">
        <v>1</v>
      </c>
      <c r="F1341" s="148" t="s">
        <v>1270</v>
      </c>
      <c r="H1341" s="147" t="s">
        <v>1</v>
      </c>
      <c r="L1341" s="146"/>
      <c r="M1341" s="149"/>
      <c r="T1341" s="150"/>
      <c r="AT1341" s="147" t="s">
        <v>196</v>
      </c>
      <c r="AU1341" s="147" t="s">
        <v>190</v>
      </c>
      <c r="AV1341" s="12" t="s">
        <v>80</v>
      </c>
      <c r="AW1341" s="12" t="s">
        <v>27</v>
      </c>
      <c r="AX1341" s="12" t="s">
        <v>72</v>
      </c>
      <c r="AY1341" s="147" t="s">
        <v>182</v>
      </c>
    </row>
    <row r="1342" spans="2:65" s="12" customFormat="1">
      <c r="B1342" s="146"/>
      <c r="D1342" s="141" t="s">
        <v>196</v>
      </c>
      <c r="E1342" s="147" t="s">
        <v>1</v>
      </c>
      <c r="F1342" s="148" t="s">
        <v>1271</v>
      </c>
      <c r="H1342" s="147" t="s">
        <v>1</v>
      </c>
      <c r="L1342" s="146"/>
      <c r="M1342" s="149"/>
      <c r="T1342" s="150"/>
      <c r="AT1342" s="147" t="s">
        <v>196</v>
      </c>
      <c r="AU1342" s="147" t="s">
        <v>190</v>
      </c>
      <c r="AV1342" s="12" t="s">
        <v>80</v>
      </c>
      <c r="AW1342" s="12" t="s">
        <v>27</v>
      </c>
      <c r="AX1342" s="12" t="s">
        <v>72</v>
      </c>
      <c r="AY1342" s="147" t="s">
        <v>182</v>
      </c>
    </row>
    <row r="1343" spans="2:65" s="1" customFormat="1" ht="16.5" customHeight="1">
      <c r="B1343" s="29"/>
      <c r="C1343" s="129" t="s">
        <v>1272</v>
      </c>
      <c r="D1343" s="129" t="s">
        <v>184</v>
      </c>
      <c r="E1343" s="130" t="s">
        <v>1273</v>
      </c>
      <c r="F1343" s="131" t="s">
        <v>1274</v>
      </c>
      <c r="G1343" s="132" t="s">
        <v>319</v>
      </c>
      <c r="H1343" s="133">
        <v>1</v>
      </c>
      <c r="I1343" s="134">
        <v>2420</v>
      </c>
      <c r="J1343" s="134">
        <f>ROUND(I1343*H1343,2)</f>
        <v>2420</v>
      </c>
      <c r="K1343" s="131" t="s">
        <v>188</v>
      </c>
      <c r="L1343" s="29"/>
      <c r="M1343" s="135" t="s">
        <v>1</v>
      </c>
      <c r="N1343" s="136" t="s">
        <v>38</v>
      </c>
      <c r="O1343" s="137">
        <v>2.83</v>
      </c>
      <c r="P1343" s="137">
        <f>O1343*H1343</f>
        <v>2.83</v>
      </c>
      <c r="Q1343" s="137">
        <v>1.3339999999999999E-2</v>
      </c>
      <c r="R1343" s="137">
        <f>Q1343*H1343</f>
        <v>1.3339999999999999E-2</v>
      </c>
      <c r="S1343" s="137">
        <v>0</v>
      </c>
      <c r="T1343" s="138">
        <f>S1343*H1343</f>
        <v>0</v>
      </c>
      <c r="AR1343" s="139" t="s">
        <v>189</v>
      </c>
      <c r="AT1343" s="139" t="s">
        <v>184</v>
      </c>
      <c r="AU1343" s="139" t="s">
        <v>190</v>
      </c>
      <c r="AY1343" s="17" t="s">
        <v>182</v>
      </c>
      <c r="BE1343" s="140">
        <f>IF(N1343="základní",J1343,0)</f>
        <v>0</v>
      </c>
      <c r="BF1343" s="140">
        <f>IF(N1343="snížená",J1343,0)</f>
        <v>2420</v>
      </c>
      <c r="BG1343" s="140">
        <f>IF(N1343="zákl. přenesená",J1343,0)</f>
        <v>0</v>
      </c>
      <c r="BH1343" s="140">
        <f>IF(N1343="sníž. přenesená",J1343,0)</f>
        <v>0</v>
      </c>
      <c r="BI1343" s="140">
        <f>IF(N1343="nulová",J1343,0)</f>
        <v>0</v>
      </c>
      <c r="BJ1343" s="17" t="s">
        <v>190</v>
      </c>
      <c r="BK1343" s="140">
        <f>ROUND(I1343*H1343,2)</f>
        <v>2420</v>
      </c>
      <c r="BL1343" s="17" t="s">
        <v>189</v>
      </c>
      <c r="BM1343" s="139" t="s">
        <v>1275</v>
      </c>
    </row>
    <row r="1344" spans="2:65" s="1" customFormat="1" ht="19.5">
      <c r="B1344" s="29"/>
      <c r="D1344" s="141" t="s">
        <v>192</v>
      </c>
      <c r="F1344" s="142" t="s">
        <v>1276</v>
      </c>
      <c r="L1344" s="29"/>
      <c r="M1344" s="143"/>
      <c r="T1344" s="53"/>
      <c r="AT1344" s="17" t="s">
        <v>192</v>
      </c>
      <c r="AU1344" s="17" t="s">
        <v>190</v>
      </c>
    </row>
    <row r="1345" spans="2:65" s="1" customFormat="1">
      <c r="B1345" s="29"/>
      <c r="D1345" s="144" t="s">
        <v>194</v>
      </c>
      <c r="F1345" s="145" t="s">
        <v>1277</v>
      </c>
      <c r="L1345" s="29"/>
      <c r="M1345" s="143"/>
      <c r="T1345" s="53"/>
      <c r="AT1345" s="17" t="s">
        <v>194</v>
      </c>
      <c r="AU1345" s="17" t="s">
        <v>190</v>
      </c>
    </row>
    <row r="1346" spans="2:65" s="1" customFormat="1" ht="24.2" customHeight="1">
      <c r="B1346" s="29"/>
      <c r="C1346" s="163" t="s">
        <v>1278</v>
      </c>
      <c r="D1346" s="163" t="s">
        <v>325</v>
      </c>
      <c r="E1346" s="164" t="s">
        <v>1279</v>
      </c>
      <c r="F1346" s="165" t="s">
        <v>1280</v>
      </c>
      <c r="G1346" s="166" t="s">
        <v>319</v>
      </c>
      <c r="H1346" s="167">
        <v>1</v>
      </c>
      <c r="I1346" s="168">
        <v>12000</v>
      </c>
      <c r="J1346" s="168">
        <f>ROUND(I1346*H1346,2)</f>
        <v>12000</v>
      </c>
      <c r="K1346" s="165" t="s">
        <v>188</v>
      </c>
      <c r="L1346" s="169"/>
      <c r="M1346" s="170" t="s">
        <v>1</v>
      </c>
      <c r="N1346" s="171" t="s">
        <v>38</v>
      </c>
      <c r="O1346" s="137">
        <v>0</v>
      </c>
      <c r="P1346" s="137">
        <f>O1346*H1346</f>
        <v>0</v>
      </c>
      <c r="Q1346" s="137">
        <v>0.02</v>
      </c>
      <c r="R1346" s="137">
        <f>Q1346*H1346</f>
        <v>0.02</v>
      </c>
      <c r="S1346" s="137">
        <v>0</v>
      </c>
      <c r="T1346" s="138">
        <f>S1346*H1346</f>
        <v>0</v>
      </c>
      <c r="AR1346" s="139" t="s">
        <v>202</v>
      </c>
      <c r="AT1346" s="139" t="s">
        <v>325</v>
      </c>
      <c r="AU1346" s="139" t="s">
        <v>190</v>
      </c>
      <c r="AY1346" s="17" t="s">
        <v>182</v>
      </c>
      <c r="BE1346" s="140">
        <f>IF(N1346="základní",J1346,0)</f>
        <v>0</v>
      </c>
      <c r="BF1346" s="140">
        <f>IF(N1346="snížená",J1346,0)</f>
        <v>12000</v>
      </c>
      <c r="BG1346" s="140">
        <f>IF(N1346="zákl. přenesená",J1346,0)</f>
        <v>0</v>
      </c>
      <c r="BH1346" s="140">
        <f>IF(N1346="sníž. přenesená",J1346,0)</f>
        <v>0</v>
      </c>
      <c r="BI1346" s="140">
        <f>IF(N1346="nulová",J1346,0)</f>
        <v>0</v>
      </c>
      <c r="BJ1346" s="17" t="s">
        <v>190</v>
      </c>
      <c r="BK1346" s="140">
        <f>ROUND(I1346*H1346,2)</f>
        <v>12000</v>
      </c>
      <c r="BL1346" s="17" t="s">
        <v>189</v>
      </c>
      <c r="BM1346" s="139" t="s">
        <v>1281</v>
      </c>
    </row>
    <row r="1347" spans="2:65" s="1" customFormat="1" ht="19.5">
      <c r="B1347" s="29"/>
      <c r="D1347" s="141" t="s">
        <v>192</v>
      </c>
      <c r="F1347" s="142" t="s">
        <v>1280</v>
      </c>
      <c r="L1347" s="29"/>
      <c r="M1347" s="143"/>
      <c r="T1347" s="53"/>
      <c r="AT1347" s="17" t="s">
        <v>192</v>
      </c>
      <c r="AU1347" s="17" t="s">
        <v>190</v>
      </c>
    </row>
    <row r="1348" spans="2:65" s="1" customFormat="1" ht="33" customHeight="1">
      <c r="B1348" s="29"/>
      <c r="C1348" s="129" t="s">
        <v>1282</v>
      </c>
      <c r="D1348" s="129" t="s">
        <v>184</v>
      </c>
      <c r="E1348" s="130" t="s">
        <v>1283</v>
      </c>
      <c r="F1348" s="131" t="s">
        <v>1284</v>
      </c>
      <c r="G1348" s="132" t="s">
        <v>319</v>
      </c>
      <c r="H1348" s="133">
        <v>1</v>
      </c>
      <c r="I1348" s="134">
        <v>1760</v>
      </c>
      <c r="J1348" s="134">
        <f>ROUND(I1348*H1348,2)</f>
        <v>1760</v>
      </c>
      <c r="K1348" s="131" t="s">
        <v>188</v>
      </c>
      <c r="L1348" s="29"/>
      <c r="M1348" s="135" t="s">
        <v>1</v>
      </c>
      <c r="N1348" s="136" t="s">
        <v>38</v>
      </c>
      <c r="O1348" s="137">
        <v>3.3809999999999998</v>
      </c>
      <c r="P1348" s="137">
        <f>O1348*H1348</f>
        <v>3.3809999999999998</v>
      </c>
      <c r="Q1348" s="137">
        <v>5.3620000000000001E-2</v>
      </c>
      <c r="R1348" s="137">
        <f>Q1348*H1348</f>
        <v>5.3620000000000001E-2</v>
      </c>
      <c r="S1348" s="137">
        <v>0</v>
      </c>
      <c r="T1348" s="138">
        <f>S1348*H1348</f>
        <v>0</v>
      </c>
      <c r="AR1348" s="139" t="s">
        <v>189</v>
      </c>
      <c r="AT1348" s="139" t="s">
        <v>184</v>
      </c>
      <c r="AU1348" s="139" t="s">
        <v>190</v>
      </c>
      <c r="AY1348" s="17" t="s">
        <v>182</v>
      </c>
      <c r="BE1348" s="140">
        <f>IF(N1348="základní",J1348,0)</f>
        <v>0</v>
      </c>
      <c r="BF1348" s="140">
        <f>IF(N1348="snížená",J1348,0)</f>
        <v>1760</v>
      </c>
      <c r="BG1348" s="140">
        <f>IF(N1348="zákl. přenesená",J1348,0)</f>
        <v>0</v>
      </c>
      <c r="BH1348" s="140">
        <f>IF(N1348="sníž. přenesená",J1348,0)</f>
        <v>0</v>
      </c>
      <c r="BI1348" s="140">
        <f>IF(N1348="nulová",J1348,0)</f>
        <v>0</v>
      </c>
      <c r="BJ1348" s="17" t="s">
        <v>190</v>
      </c>
      <c r="BK1348" s="140">
        <f>ROUND(I1348*H1348,2)</f>
        <v>1760</v>
      </c>
      <c r="BL1348" s="17" t="s">
        <v>189</v>
      </c>
      <c r="BM1348" s="139" t="s">
        <v>1285</v>
      </c>
    </row>
    <row r="1349" spans="2:65" s="1" customFormat="1" ht="19.5">
      <c r="B1349" s="29"/>
      <c r="D1349" s="141" t="s">
        <v>192</v>
      </c>
      <c r="F1349" s="142" t="s">
        <v>1286</v>
      </c>
      <c r="L1349" s="29"/>
      <c r="M1349" s="143"/>
      <c r="T1349" s="53"/>
      <c r="AT1349" s="17" t="s">
        <v>192</v>
      </c>
      <c r="AU1349" s="17" t="s">
        <v>190</v>
      </c>
    </row>
    <row r="1350" spans="2:65" s="1" customFormat="1">
      <c r="B1350" s="29"/>
      <c r="D1350" s="144" t="s">
        <v>194</v>
      </c>
      <c r="F1350" s="145" t="s">
        <v>1287</v>
      </c>
      <c r="L1350" s="29"/>
      <c r="M1350" s="143"/>
      <c r="T1350" s="53"/>
      <c r="AT1350" s="17" t="s">
        <v>194</v>
      </c>
      <c r="AU1350" s="17" t="s">
        <v>190</v>
      </c>
    </row>
    <row r="1351" spans="2:65" s="1" customFormat="1" ht="24.2" customHeight="1">
      <c r="B1351" s="29"/>
      <c r="C1351" s="163" t="s">
        <v>1288</v>
      </c>
      <c r="D1351" s="163" t="s">
        <v>325</v>
      </c>
      <c r="E1351" s="164" t="s">
        <v>1289</v>
      </c>
      <c r="F1351" s="165" t="s">
        <v>1290</v>
      </c>
      <c r="G1351" s="166" t="s">
        <v>319</v>
      </c>
      <c r="H1351" s="167">
        <v>1</v>
      </c>
      <c r="I1351" s="168">
        <v>10600</v>
      </c>
      <c r="J1351" s="168">
        <f>ROUND(I1351*H1351,2)</f>
        <v>10600</v>
      </c>
      <c r="K1351" s="165" t="s">
        <v>188</v>
      </c>
      <c r="L1351" s="169"/>
      <c r="M1351" s="170" t="s">
        <v>1</v>
      </c>
      <c r="N1351" s="171" t="s">
        <v>38</v>
      </c>
      <c r="O1351" s="137">
        <v>0</v>
      </c>
      <c r="P1351" s="137">
        <f>O1351*H1351</f>
        <v>0</v>
      </c>
      <c r="Q1351" s="137">
        <v>3.6999999999999998E-2</v>
      </c>
      <c r="R1351" s="137">
        <f>Q1351*H1351</f>
        <v>3.6999999999999998E-2</v>
      </c>
      <c r="S1351" s="137">
        <v>0</v>
      </c>
      <c r="T1351" s="138">
        <f>S1351*H1351</f>
        <v>0</v>
      </c>
      <c r="AR1351" s="139" t="s">
        <v>202</v>
      </c>
      <c r="AT1351" s="139" t="s">
        <v>325</v>
      </c>
      <c r="AU1351" s="139" t="s">
        <v>190</v>
      </c>
      <c r="AY1351" s="17" t="s">
        <v>182</v>
      </c>
      <c r="BE1351" s="140">
        <f>IF(N1351="základní",J1351,0)</f>
        <v>0</v>
      </c>
      <c r="BF1351" s="140">
        <f>IF(N1351="snížená",J1351,0)</f>
        <v>10600</v>
      </c>
      <c r="BG1351" s="140">
        <f>IF(N1351="zákl. přenesená",J1351,0)</f>
        <v>0</v>
      </c>
      <c r="BH1351" s="140">
        <f>IF(N1351="sníž. přenesená",J1351,0)</f>
        <v>0</v>
      </c>
      <c r="BI1351" s="140">
        <f>IF(N1351="nulová",J1351,0)</f>
        <v>0</v>
      </c>
      <c r="BJ1351" s="17" t="s">
        <v>190</v>
      </c>
      <c r="BK1351" s="140">
        <f>ROUND(I1351*H1351,2)</f>
        <v>10600</v>
      </c>
      <c r="BL1351" s="17" t="s">
        <v>189</v>
      </c>
      <c r="BM1351" s="139" t="s">
        <v>1291</v>
      </c>
    </row>
    <row r="1352" spans="2:65" s="1" customFormat="1" ht="19.5">
      <c r="B1352" s="29"/>
      <c r="D1352" s="141" t="s">
        <v>192</v>
      </c>
      <c r="F1352" s="142" t="s">
        <v>1290</v>
      </c>
      <c r="L1352" s="29"/>
      <c r="M1352" s="143"/>
      <c r="T1352" s="53"/>
      <c r="AT1352" s="17" t="s">
        <v>192</v>
      </c>
      <c r="AU1352" s="17" t="s">
        <v>190</v>
      </c>
    </row>
    <row r="1353" spans="2:65" s="1" customFormat="1" ht="37.9" customHeight="1">
      <c r="B1353" s="29"/>
      <c r="C1353" s="129" t="s">
        <v>1292</v>
      </c>
      <c r="D1353" s="129" t="s">
        <v>184</v>
      </c>
      <c r="E1353" s="130" t="s">
        <v>1293</v>
      </c>
      <c r="F1353" s="131" t="s">
        <v>1294</v>
      </c>
      <c r="G1353" s="132" t="s">
        <v>319</v>
      </c>
      <c r="H1353" s="133">
        <v>1</v>
      </c>
      <c r="I1353" s="134">
        <v>3120</v>
      </c>
      <c r="J1353" s="134">
        <f>ROUND(I1353*H1353,2)</f>
        <v>3120</v>
      </c>
      <c r="K1353" s="131" t="s">
        <v>188</v>
      </c>
      <c r="L1353" s="29"/>
      <c r="M1353" s="135" t="s">
        <v>1</v>
      </c>
      <c r="N1353" s="136" t="s">
        <v>38</v>
      </c>
      <c r="O1353" s="137">
        <v>6.2140000000000004</v>
      </c>
      <c r="P1353" s="137">
        <f>O1353*H1353</f>
        <v>6.2140000000000004</v>
      </c>
      <c r="Q1353" s="137">
        <v>5.3620000000000001E-2</v>
      </c>
      <c r="R1353" s="137">
        <f>Q1353*H1353</f>
        <v>5.3620000000000001E-2</v>
      </c>
      <c r="S1353" s="137">
        <v>0</v>
      </c>
      <c r="T1353" s="138">
        <f>S1353*H1353</f>
        <v>0</v>
      </c>
      <c r="AR1353" s="139" t="s">
        <v>189</v>
      </c>
      <c r="AT1353" s="139" t="s">
        <v>184</v>
      </c>
      <c r="AU1353" s="139" t="s">
        <v>190</v>
      </c>
      <c r="AY1353" s="17" t="s">
        <v>182</v>
      </c>
      <c r="BE1353" s="140">
        <f>IF(N1353="základní",J1353,0)</f>
        <v>0</v>
      </c>
      <c r="BF1353" s="140">
        <f>IF(N1353="snížená",J1353,0)</f>
        <v>3120</v>
      </c>
      <c r="BG1353" s="140">
        <f>IF(N1353="zákl. přenesená",J1353,0)</f>
        <v>0</v>
      </c>
      <c r="BH1353" s="140">
        <f>IF(N1353="sníž. přenesená",J1353,0)</f>
        <v>0</v>
      </c>
      <c r="BI1353" s="140">
        <f>IF(N1353="nulová",J1353,0)</f>
        <v>0</v>
      </c>
      <c r="BJ1353" s="17" t="s">
        <v>190</v>
      </c>
      <c r="BK1353" s="140">
        <f>ROUND(I1353*H1353,2)</f>
        <v>3120</v>
      </c>
      <c r="BL1353" s="17" t="s">
        <v>189</v>
      </c>
      <c r="BM1353" s="139" t="s">
        <v>1295</v>
      </c>
    </row>
    <row r="1354" spans="2:65" s="1" customFormat="1" ht="29.25">
      <c r="B1354" s="29"/>
      <c r="D1354" s="141" t="s">
        <v>192</v>
      </c>
      <c r="F1354" s="142" t="s">
        <v>1296</v>
      </c>
      <c r="L1354" s="29"/>
      <c r="M1354" s="143"/>
      <c r="T1354" s="53"/>
      <c r="AT1354" s="17" t="s">
        <v>192</v>
      </c>
      <c r="AU1354" s="17" t="s">
        <v>190</v>
      </c>
    </row>
    <row r="1355" spans="2:65" s="1" customFormat="1">
      <c r="B1355" s="29"/>
      <c r="D1355" s="144" t="s">
        <v>194</v>
      </c>
      <c r="F1355" s="145" t="s">
        <v>1297</v>
      </c>
      <c r="L1355" s="29"/>
      <c r="M1355" s="143"/>
      <c r="T1355" s="53"/>
      <c r="AT1355" s="17" t="s">
        <v>194</v>
      </c>
      <c r="AU1355" s="17" t="s">
        <v>190</v>
      </c>
    </row>
    <row r="1356" spans="2:65" s="1" customFormat="1" ht="33" customHeight="1">
      <c r="B1356" s="29"/>
      <c r="C1356" s="163" t="s">
        <v>1298</v>
      </c>
      <c r="D1356" s="163" t="s">
        <v>325</v>
      </c>
      <c r="E1356" s="164" t="s">
        <v>1299</v>
      </c>
      <c r="F1356" s="165" t="s">
        <v>1300</v>
      </c>
      <c r="G1356" s="166" t="s">
        <v>319</v>
      </c>
      <c r="H1356" s="167">
        <v>1</v>
      </c>
      <c r="I1356" s="168">
        <v>24800</v>
      </c>
      <c r="J1356" s="168">
        <f>ROUND(I1356*H1356,2)</f>
        <v>24800</v>
      </c>
      <c r="K1356" s="165" t="s">
        <v>188</v>
      </c>
      <c r="L1356" s="169"/>
      <c r="M1356" s="170" t="s">
        <v>1</v>
      </c>
      <c r="N1356" s="171" t="s">
        <v>38</v>
      </c>
      <c r="O1356" s="137">
        <v>0</v>
      </c>
      <c r="P1356" s="137">
        <f>O1356*H1356</f>
        <v>0</v>
      </c>
      <c r="Q1356" s="137">
        <v>8.8999999999999996E-2</v>
      </c>
      <c r="R1356" s="137">
        <f>Q1356*H1356</f>
        <v>8.8999999999999996E-2</v>
      </c>
      <c r="S1356" s="137">
        <v>0</v>
      </c>
      <c r="T1356" s="138">
        <f>S1356*H1356</f>
        <v>0</v>
      </c>
      <c r="AR1356" s="139" t="s">
        <v>202</v>
      </c>
      <c r="AT1356" s="139" t="s">
        <v>325</v>
      </c>
      <c r="AU1356" s="139" t="s">
        <v>190</v>
      </c>
      <c r="AY1356" s="17" t="s">
        <v>182</v>
      </c>
      <c r="BE1356" s="140">
        <f>IF(N1356="základní",J1356,0)</f>
        <v>0</v>
      </c>
      <c r="BF1356" s="140">
        <f>IF(N1356="snížená",J1356,0)</f>
        <v>24800</v>
      </c>
      <c r="BG1356" s="140">
        <f>IF(N1356="zákl. přenesená",J1356,0)</f>
        <v>0</v>
      </c>
      <c r="BH1356" s="140">
        <f>IF(N1356="sníž. přenesená",J1356,0)</f>
        <v>0</v>
      </c>
      <c r="BI1356" s="140">
        <f>IF(N1356="nulová",J1356,0)</f>
        <v>0</v>
      </c>
      <c r="BJ1356" s="17" t="s">
        <v>190</v>
      </c>
      <c r="BK1356" s="140">
        <f>ROUND(I1356*H1356,2)</f>
        <v>24800</v>
      </c>
      <c r="BL1356" s="17" t="s">
        <v>189</v>
      </c>
      <c r="BM1356" s="139" t="s">
        <v>1301</v>
      </c>
    </row>
    <row r="1357" spans="2:65" s="1" customFormat="1" ht="19.5">
      <c r="B1357" s="29"/>
      <c r="D1357" s="141" t="s">
        <v>192</v>
      </c>
      <c r="F1357" s="142" t="s">
        <v>1300</v>
      </c>
      <c r="L1357" s="29"/>
      <c r="M1357" s="143"/>
      <c r="T1357" s="53"/>
      <c r="AT1357" s="17" t="s">
        <v>192</v>
      </c>
      <c r="AU1357" s="17" t="s">
        <v>190</v>
      </c>
    </row>
    <row r="1358" spans="2:65" s="11" customFormat="1" ht="22.9" customHeight="1">
      <c r="B1358" s="118"/>
      <c r="D1358" s="119" t="s">
        <v>71</v>
      </c>
      <c r="E1358" s="127" t="s">
        <v>1302</v>
      </c>
      <c r="F1358" s="127" t="s">
        <v>1303</v>
      </c>
      <c r="J1358" s="128">
        <f>BK1358</f>
        <v>263293.19000000006</v>
      </c>
      <c r="L1358" s="118"/>
      <c r="M1358" s="122"/>
      <c r="P1358" s="123">
        <f>SUM(P1359:P1389)</f>
        <v>211.05997000000002</v>
      </c>
      <c r="R1358" s="123">
        <f>SUM(R1359:R1389)</f>
        <v>3.73268E-2</v>
      </c>
      <c r="T1358" s="124">
        <f>SUM(T1359:T1389)</f>
        <v>0</v>
      </c>
      <c r="AR1358" s="119" t="s">
        <v>80</v>
      </c>
      <c r="AT1358" s="125" t="s">
        <v>71</v>
      </c>
      <c r="AU1358" s="125" t="s">
        <v>80</v>
      </c>
      <c r="AY1358" s="119" t="s">
        <v>182</v>
      </c>
      <c r="BK1358" s="126">
        <f>SUM(BK1359:BK1389)</f>
        <v>263293.19000000006</v>
      </c>
    </row>
    <row r="1359" spans="2:65" s="1" customFormat="1" ht="37.9" customHeight="1">
      <c r="B1359" s="29"/>
      <c r="C1359" s="129" t="s">
        <v>1304</v>
      </c>
      <c r="D1359" s="129" t="s">
        <v>184</v>
      </c>
      <c r="E1359" s="130" t="s">
        <v>1305</v>
      </c>
      <c r="F1359" s="131" t="s">
        <v>1306</v>
      </c>
      <c r="G1359" s="132" t="s">
        <v>187</v>
      </c>
      <c r="H1359" s="133">
        <v>454.75</v>
      </c>
      <c r="I1359" s="134">
        <v>84.9</v>
      </c>
      <c r="J1359" s="134">
        <f>ROUND(I1359*H1359,2)</f>
        <v>38608.28</v>
      </c>
      <c r="K1359" s="131" t="s">
        <v>188</v>
      </c>
      <c r="L1359" s="29"/>
      <c r="M1359" s="135" t="s">
        <v>1</v>
      </c>
      <c r="N1359" s="136" t="s">
        <v>38</v>
      </c>
      <c r="O1359" s="137">
        <v>0.14000000000000001</v>
      </c>
      <c r="P1359" s="137">
        <f>O1359*H1359</f>
        <v>63.665000000000006</v>
      </c>
      <c r="Q1359" s="137">
        <v>0</v>
      </c>
      <c r="R1359" s="137">
        <f>Q1359*H1359</f>
        <v>0</v>
      </c>
      <c r="S1359" s="137">
        <v>0</v>
      </c>
      <c r="T1359" s="138">
        <f>S1359*H1359</f>
        <v>0</v>
      </c>
      <c r="AR1359" s="139" t="s">
        <v>189</v>
      </c>
      <c r="AT1359" s="139" t="s">
        <v>184</v>
      </c>
      <c r="AU1359" s="139" t="s">
        <v>190</v>
      </c>
      <c r="AY1359" s="17" t="s">
        <v>182</v>
      </c>
      <c r="BE1359" s="140">
        <f>IF(N1359="základní",J1359,0)</f>
        <v>0</v>
      </c>
      <c r="BF1359" s="140">
        <f>IF(N1359="snížená",J1359,0)</f>
        <v>38608.28</v>
      </c>
      <c r="BG1359" s="140">
        <f>IF(N1359="zákl. přenesená",J1359,0)</f>
        <v>0</v>
      </c>
      <c r="BH1359" s="140">
        <f>IF(N1359="sníž. přenesená",J1359,0)</f>
        <v>0</v>
      </c>
      <c r="BI1359" s="140">
        <f>IF(N1359="nulová",J1359,0)</f>
        <v>0</v>
      </c>
      <c r="BJ1359" s="17" t="s">
        <v>190</v>
      </c>
      <c r="BK1359" s="140">
        <f>ROUND(I1359*H1359,2)</f>
        <v>38608.28</v>
      </c>
      <c r="BL1359" s="17" t="s">
        <v>189</v>
      </c>
      <c r="BM1359" s="139" t="s">
        <v>1307</v>
      </c>
    </row>
    <row r="1360" spans="2:65" s="1" customFormat="1" ht="29.25">
      <c r="B1360" s="29"/>
      <c r="D1360" s="141" t="s">
        <v>192</v>
      </c>
      <c r="F1360" s="142" t="s">
        <v>1308</v>
      </c>
      <c r="L1360" s="29"/>
      <c r="M1360" s="143"/>
      <c r="T1360" s="53"/>
      <c r="AT1360" s="17" t="s">
        <v>192</v>
      </c>
      <c r="AU1360" s="17" t="s">
        <v>190</v>
      </c>
    </row>
    <row r="1361" spans="2:65" s="1" customFormat="1">
      <c r="B1361" s="29"/>
      <c r="D1361" s="144" t="s">
        <v>194</v>
      </c>
      <c r="F1361" s="145" t="s">
        <v>1309</v>
      </c>
      <c r="L1361" s="29"/>
      <c r="M1361" s="143"/>
      <c r="T1361" s="53"/>
      <c r="AT1361" s="17" t="s">
        <v>194</v>
      </c>
      <c r="AU1361" s="17" t="s">
        <v>190</v>
      </c>
    </row>
    <row r="1362" spans="2:65" s="12" customFormat="1">
      <c r="B1362" s="146"/>
      <c r="D1362" s="141" t="s">
        <v>196</v>
      </c>
      <c r="E1362" s="147" t="s">
        <v>1</v>
      </c>
      <c r="F1362" s="148" t="s">
        <v>1310</v>
      </c>
      <c r="H1362" s="147" t="s">
        <v>1</v>
      </c>
      <c r="L1362" s="146"/>
      <c r="M1362" s="149"/>
      <c r="T1362" s="150"/>
      <c r="AT1362" s="147" t="s">
        <v>196</v>
      </c>
      <c r="AU1362" s="147" t="s">
        <v>190</v>
      </c>
      <c r="AV1362" s="12" t="s">
        <v>80</v>
      </c>
      <c r="AW1362" s="12" t="s">
        <v>27</v>
      </c>
      <c r="AX1362" s="12" t="s">
        <v>72</v>
      </c>
      <c r="AY1362" s="147" t="s">
        <v>182</v>
      </c>
    </row>
    <row r="1363" spans="2:65" s="13" customFormat="1">
      <c r="B1363" s="151"/>
      <c r="D1363" s="141" t="s">
        <v>196</v>
      </c>
      <c r="E1363" s="152" t="s">
        <v>1</v>
      </c>
      <c r="F1363" s="153" t="s">
        <v>1311</v>
      </c>
      <c r="H1363" s="154">
        <v>454.75</v>
      </c>
      <c r="L1363" s="151"/>
      <c r="M1363" s="155"/>
      <c r="T1363" s="156"/>
      <c r="AT1363" s="152" t="s">
        <v>196</v>
      </c>
      <c r="AU1363" s="152" t="s">
        <v>190</v>
      </c>
      <c r="AV1363" s="13" t="s">
        <v>190</v>
      </c>
      <c r="AW1363" s="13" t="s">
        <v>27</v>
      </c>
      <c r="AX1363" s="13" t="s">
        <v>80</v>
      </c>
      <c r="AY1363" s="152" t="s">
        <v>182</v>
      </c>
    </row>
    <row r="1364" spans="2:65" s="1" customFormat="1" ht="37.9" customHeight="1">
      <c r="B1364" s="29"/>
      <c r="C1364" s="129" t="s">
        <v>1312</v>
      </c>
      <c r="D1364" s="129" t="s">
        <v>184</v>
      </c>
      <c r="E1364" s="130" t="s">
        <v>1313</v>
      </c>
      <c r="F1364" s="131" t="s">
        <v>1314</v>
      </c>
      <c r="G1364" s="132" t="s">
        <v>187</v>
      </c>
      <c r="H1364" s="133">
        <v>165983.75</v>
      </c>
      <c r="I1364" s="134">
        <v>0.89</v>
      </c>
      <c r="J1364" s="134">
        <f>ROUND(I1364*H1364,2)</f>
        <v>147725.54</v>
      </c>
      <c r="K1364" s="131" t="s">
        <v>188</v>
      </c>
      <c r="L1364" s="29"/>
      <c r="M1364" s="135" t="s">
        <v>1</v>
      </c>
      <c r="N1364" s="136" t="s">
        <v>38</v>
      </c>
      <c r="O1364" s="137">
        <v>0</v>
      </c>
      <c r="P1364" s="137">
        <f>O1364*H1364</f>
        <v>0</v>
      </c>
      <c r="Q1364" s="137">
        <v>0</v>
      </c>
      <c r="R1364" s="137">
        <f>Q1364*H1364</f>
        <v>0</v>
      </c>
      <c r="S1364" s="137">
        <v>0</v>
      </c>
      <c r="T1364" s="138">
        <f>S1364*H1364</f>
        <v>0</v>
      </c>
      <c r="AR1364" s="139" t="s">
        <v>189</v>
      </c>
      <c r="AT1364" s="139" t="s">
        <v>184</v>
      </c>
      <c r="AU1364" s="139" t="s">
        <v>190</v>
      </c>
      <c r="AY1364" s="17" t="s">
        <v>182</v>
      </c>
      <c r="BE1364" s="140">
        <f>IF(N1364="základní",J1364,0)</f>
        <v>0</v>
      </c>
      <c r="BF1364" s="140">
        <f>IF(N1364="snížená",J1364,0)</f>
        <v>147725.54</v>
      </c>
      <c r="BG1364" s="140">
        <f>IF(N1364="zákl. přenesená",J1364,0)</f>
        <v>0</v>
      </c>
      <c r="BH1364" s="140">
        <f>IF(N1364="sníž. přenesená",J1364,0)</f>
        <v>0</v>
      </c>
      <c r="BI1364" s="140">
        <f>IF(N1364="nulová",J1364,0)</f>
        <v>0</v>
      </c>
      <c r="BJ1364" s="17" t="s">
        <v>190</v>
      </c>
      <c r="BK1364" s="140">
        <f>ROUND(I1364*H1364,2)</f>
        <v>147725.54</v>
      </c>
      <c r="BL1364" s="17" t="s">
        <v>189</v>
      </c>
      <c r="BM1364" s="139" t="s">
        <v>1315</v>
      </c>
    </row>
    <row r="1365" spans="2:65" s="1" customFormat="1" ht="29.25">
      <c r="B1365" s="29"/>
      <c r="D1365" s="141" t="s">
        <v>192</v>
      </c>
      <c r="F1365" s="142" t="s">
        <v>1316</v>
      </c>
      <c r="L1365" s="29"/>
      <c r="M1365" s="143"/>
      <c r="T1365" s="53"/>
      <c r="AT1365" s="17" t="s">
        <v>192</v>
      </c>
      <c r="AU1365" s="17" t="s">
        <v>190</v>
      </c>
    </row>
    <row r="1366" spans="2:65" s="1" customFormat="1">
      <c r="B1366" s="29"/>
      <c r="D1366" s="144" t="s">
        <v>194</v>
      </c>
      <c r="F1366" s="145" t="s">
        <v>1317</v>
      </c>
      <c r="L1366" s="29"/>
      <c r="M1366" s="143"/>
      <c r="T1366" s="53"/>
      <c r="AT1366" s="17" t="s">
        <v>194</v>
      </c>
      <c r="AU1366" s="17" t="s">
        <v>190</v>
      </c>
    </row>
    <row r="1367" spans="2:65" s="13" customFormat="1">
      <c r="B1367" s="151"/>
      <c r="D1367" s="141" t="s">
        <v>196</v>
      </c>
      <c r="E1367" s="152" t="s">
        <v>1</v>
      </c>
      <c r="F1367" s="153" t="s">
        <v>1318</v>
      </c>
      <c r="H1367" s="154">
        <v>165983.75</v>
      </c>
      <c r="L1367" s="151"/>
      <c r="M1367" s="155"/>
      <c r="T1367" s="156"/>
      <c r="AT1367" s="152" t="s">
        <v>196</v>
      </c>
      <c r="AU1367" s="152" t="s">
        <v>190</v>
      </c>
      <c r="AV1367" s="13" t="s">
        <v>190</v>
      </c>
      <c r="AW1367" s="13" t="s">
        <v>27</v>
      </c>
      <c r="AX1367" s="13" t="s">
        <v>80</v>
      </c>
      <c r="AY1367" s="152" t="s">
        <v>182</v>
      </c>
    </row>
    <row r="1368" spans="2:65" s="1" customFormat="1" ht="44.25" customHeight="1">
      <c r="B1368" s="29"/>
      <c r="C1368" s="129" t="s">
        <v>1319</v>
      </c>
      <c r="D1368" s="129" t="s">
        <v>184</v>
      </c>
      <c r="E1368" s="130" t="s">
        <v>1320</v>
      </c>
      <c r="F1368" s="131" t="s">
        <v>1321</v>
      </c>
      <c r="G1368" s="132" t="s">
        <v>319</v>
      </c>
      <c r="H1368" s="133">
        <v>1</v>
      </c>
      <c r="I1368" s="134">
        <v>3200</v>
      </c>
      <c r="J1368" s="134">
        <f>ROUND(I1368*H1368,2)</f>
        <v>3200</v>
      </c>
      <c r="K1368" s="131" t="s">
        <v>188</v>
      </c>
      <c r="L1368" s="29"/>
      <c r="M1368" s="135" t="s">
        <v>1</v>
      </c>
      <c r="N1368" s="136" t="s">
        <v>38</v>
      </c>
      <c r="O1368" s="137">
        <v>3.85</v>
      </c>
      <c r="P1368" s="137">
        <f>O1368*H1368</f>
        <v>3.85</v>
      </c>
      <c r="Q1368" s="137">
        <v>0</v>
      </c>
      <c r="R1368" s="137">
        <f>Q1368*H1368</f>
        <v>0</v>
      </c>
      <c r="S1368" s="137">
        <v>0</v>
      </c>
      <c r="T1368" s="138">
        <f>S1368*H1368</f>
        <v>0</v>
      </c>
      <c r="AR1368" s="139" t="s">
        <v>189</v>
      </c>
      <c r="AT1368" s="139" t="s">
        <v>184</v>
      </c>
      <c r="AU1368" s="139" t="s">
        <v>190</v>
      </c>
      <c r="AY1368" s="17" t="s">
        <v>182</v>
      </c>
      <c r="BE1368" s="140">
        <f>IF(N1368="základní",J1368,0)</f>
        <v>0</v>
      </c>
      <c r="BF1368" s="140">
        <f>IF(N1368="snížená",J1368,0)</f>
        <v>3200</v>
      </c>
      <c r="BG1368" s="140">
        <f>IF(N1368="zákl. přenesená",J1368,0)</f>
        <v>0</v>
      </c>
      <c r="BH1368" s="140">
        <f>IF(N1368="sníž. přenesená",J1368,0)</f>
        <v>0</v>
      </c>
      <c r="BI1368" s="140">
        <f>IF(N1368="nulová",J1368,0)</f>
        <v>0</v>
      </c>
      <c r="BJ1368" s="17" t="s">
        <v>190</v>
      </c>
      <c r="BK1368" s="140">
        <f>ROUND(I1368*H1368,2)</f>
        <v>3200</v>
      </c>
      <c r="BL1368" s="17" t="s">
        <v>189</v>
      </c>
      <c r="BM1368" s="139" t="s">
        <v>1322</v>
      </c>
    </row>
    <row r="1369" spans="2:65" s="1" customFormat="1" ht="39">
      <c r="B1369" s="29"/>
      <c r="D1369" s="141" t="s">
        <v>192</v>
      </c>
      <c r="F1369" s="142" t="s">
        <v>1323</v>
      </c>
      <c r="L1369" s="29"/>
      <c r="M1369" s="143"/>
      <c r="T1369" s="53"/>
      <c r="AT1369" s="17" t="s">
        <v>192</v>
      </c>
      <c r="AU1369" s="17" t="s">
        <v>190</v>
      </c>
    </row>
    <row r="1370" spans="2:65" s="1" customFormat="1">
      <c r="B1370" s="29"/>
      <c r="D1370" s="144" t="s">
        <v>194</v>
      </c>
      <c r="F1370" s="145" t="s">
        <v>1324</v>
      </c>
      <c r="L1370" s="29"/>
      <c r="M1370" s="143"/>
      <c r="T1370" s="53"/>
      <c r="AT1370" s="17" t="s">
        <v>194</v>
      </c>
      <c r="AU1370" s="17" t="s">
        <v>190</v>
      </c>
    </row>
    <row r="1371" spans="2:65" s="1" customFormat="1" ht="37.9" customHeight="1">
      <c r="B1371" s="29"/>
      <c r="C1371" s="129" t="s">
        <v>1325</v>
      </c>
      <c r="D1371" s="129" t="s">
        <v>184</v>
      </c>
      <c r="E1371" s="130" t="s">
        <v>1326</v>
      </c>
      <c r="F1371" s="131" t="s">
        <v>1327</v>
      </c>
      <c r="G1371" s="132" t="s">
        <v>187</v>
      </c>
      <c r="H1371" s="133">
        <v>454.75</v>
      </c>
      <c r="I1371" s="134">
        <v>51.4</v>
      </c>
      <c r="J1371" s="134">
        <f>ROUND(I1371*H1371,2)</f>
        <v>23374.15</v>
      </c>
      <c r="K1371" s="131" t="s">
        <v>188</v>
      </c>
      <c r="L1371" s="29"/>
      <c r="M1371" s="135" t="s">
        <v>1</v>
      </c>
      <c r="N1371" s="136" t="s">
        <v>38</v>
      </c>
      <c r="O1371" s="137">
        <v>8.6999999999999994E-2</v>
      </c>
      <c r="P1371" s="137">
        <f>O1371*H1371</f>
        <v>39.563249999999996</v>
      </c>
      <c r="Q1371" s="137">
        <v>0</v>
      </c>
      <c r="R1371" s="137">
        <f>Q1371*H1371</f>
        <v>0</v>
      </c>
      <c r="S1371" s="137">
        <v>0</v>
      </c>
      <c r="T1371" s="138">
        <f>S1371*H1371</f>
        <v>0</v>
      </c>
      <c r="AR1371" s="139" t="s">
        <v>189</v>
      </c>
      <c r="AT1371" s="139" t="s">
        <v>184</v>
      </c>
      <c r="AU1371" s="139" t="s">
        <v>190</v>
      </c>
      <c r="AY1371" s="17" t="s">
        <v>182</v>
      </c>
      <c r="BE1371" s="140">
        <f>IF(N1371="základní",J1371,0)</f>
        <v>0</v>
      </c>
      <c r="BF1371" s="140">
        <f>IF(N1371="snížená",J1371,0)</f>
        <v>23374.15</v>
      </c>
      <c r="BG1371" s="140">
        <f>IF(N1371="zákl. přenesená",J1371,0)</f>
        <v>0</v>
      </c>
      <c r="BH1371" s="140">
        <f>IF(N1371="sníž. přenesená",J1371,0)</f>
        <v>0</v>
      </c>
      <c r="BI1371" s="140">
        <f>IF(N1371="nulová",J1371,0)</f>
        <v>0</v>
      </c>
      <c r="BJ1371" s="17" t="s">
        <v>190</v>
      </c>
      <c r="BK1371" s="140">
        <f>ROUND(I1371*H1371,2)</f>
        <v>23374.15</v>
      </c>
      <c r="BL1371" s="17" t="s">
        <v>189</v>
      </c>
      <c r="BM1371" s="139" t="s">
        <v>1328</v>
      </c>
    </row>
    <row r="1372" spans="2:65" s="1" customFormat="1" ht="29.25">
      <c r="B1372" s="29"/>
      <c r="D1372" s="141" t="s">
        <v>192</v>
      </c>
      <c r="F1372" s="142" t="s">
        <v>1329</v>
      </c>
      <c r="L1372" s="29"/>
      <c r="M1372" s="143"/>
      <c r="T1372" s="53"/>
      <c r="AT1372" s="17" t="s">
        <v>192</v>
      </c>
      <c r="AU1372" s="17" t="s">
        <v>190</v>
      </c>
    </row>
    <row r="1373" spans="2:65" s="1" customFormat="1">
      <c r="B1373" s="29"/>
      <c r="D1373" s="144" t="s">
        <v>194</v>
      </c>
      <c r="F1373" s="145" t="s">
        <v>1330</v>
      </c>
      <c r="L1373" s="29"/>
      <c r="M1373" s="143"/>
      <c r="T1373" s="53"/>
      <c r="AT1373" s="17" t="s">
        <v>194</v>
      </c>
      <c r="AU1373" s="17" t="s">
        <v>190</v>
      </c>
    </row>
    <row r="1374" spans="2:65" s="13" customFormat="1">
      <c r="B1374" s="151"/>
      <c r="D1374" s="141" t="s">
        <v>196</v>
      </c>
      <c r="E1374" s="152" t="s">
        <v>1</v>
      </c>
      <c r="F1374" s="153" t="s">
        <v>1331</v>
      </c>
      <c r="H1374" s="154">
        <v>454.75</v>
      </c>
      <c r="L1374" s="151"/>
      <c r="M1374" s="155"/>
      <c r="T1374" s="156"/>
      <c r="AT1374" s="152" t="s">
        <v>196</v>
      </c>
      <c r="AU1374" s="152" t="s">
        <v>190</v>
      </c>
      <c r="AV1374" s="13" t="s">
        <v>190</v>
      </c>
      <c r="AW1374" s="13" t="s">
        <v>27</v>
      </c>
      <c r="AX1374" s="13" t="s">
        <v>80</v>
      </c>
      <c r="AY1374" s="152" t="s">
        <v>182</v>
      </c>
    </row>
    <row r="1375" spans="2:65" s="1" customFormat="1" ht="24.2" customHeight="1">
      <c r="B1375" s="29"/>
      <c r="C1375" s="129" t="s">
        <v>1332</v>
      </c>
      <c r="D1375" s="129" t="s">
        <v>184</v>
      </c>
      <c r="E1375" s="130" t="s">
        <v>1333</v>
      </c>
      <c r="F1375" s="131" t="s">
        <v>1334</v>
      </c>
      <c r="G1375" s="132" t="s">
        <v>187</v>
      </c>
      <c r="H1375" s="133">
        <v>333.17</v>
      </c>
      <c r="I1375" s="134">
        <v>146</v>
      </c>
      <c r="J1375" s="134">
        <f>ROUND(I1375*H1375,2)</f>
        <v>48642.82</v>
      </c>
      <c r="K1375" s="131" t="s">
        <v>188</v>
      </c>
      <c r="L1375" s="29"/>
      <c r="M1375" s="135" t="s">
        <v>1</v>
      </c>
      <c r="N1375" s="136" t="s">
        <v>38</v>
      </c>
      <c r="O1375" s="137">
        <v>0.308</v>
      </c>
      <c r="P1375" s="137">
        <f>O1375*H1375</f>
        <v>102.61636</v>
      </c>
      <c r="Q1375" s="137">
        <v>4.0000000000000003E-5</v>
      </c>
      <c r="R1375" s="137">
        <f>Q1375*H1375</f>
        <v>1.3326800000000001E-2</v>
      </c>
      <c r="S1375" s="137">
        <v>0</v>
      </c>
      <c r="T1375" s="138">
        <f>S1375*H1375</f>
        <v>0</v>
      </c>
      <c r="AR1375" s="139" t="s">
        <v>189</v>
      </c>
      <c r="AT1375" s="139" t="s">
        <v>184</v>
      </c>
      <c r="AU1375" s="139" t="s">
        <v>190</v>
      </c>
      <c r="AY1375" s="17" t="s">
        <v>182</v>
      </c>
      <c r="BE1375" s="140">
        <f>IF(N1375="základní",J1375,0)</f>
        <v>0</v>
      </c>
      <c r="BF1375" s="140">
        <f>IF(N1375="snížená",J1375,0)</f>
        <v>48642.82</v>
      </c>
      <c r="BG1375" s="140">
        <f>IF(N1375="zákl. přenesená",J1375,0)</f>
        <v>0</v>
      </c>
      <c r="BH1375" s="140">
        <f>IF(N1375="sníž. přenesená",J1375,0)</f>
        <v>0</v>
      </c>
      <c r="BI1375" s="140">
        <f>IF(N1375="nulová",J1375,0)</f>
        <v>0</v>
      </c>
      <c r="BJ1375" s="17" t="s">
        <v>190</v>
      </c>
      <c r="BK1375" s="140">
        <f>ROUND(I1375*H1375,2)</f>
        <v>48642.82</v>
      </c>
      <c r="BL1375" s="17" t="s">
        <v>189</v>
      </c>
      <c r="BM1375" s="139" t="s">
        <v>1335</v>
      </c>
    </row>
    <row r="1376" spans="2:65" s="1" customFormat="1" ht="19.5">
      <c r="B1376" s="29"/>
      <c r="D1376" s="141" t="s">
        <v>192</v>
      </c>
      <c r="F1376" s="142" t="s">
        <v>1336</v>
      </c>
      <c r="L1376" s="29"/>
      <c r="M1376" s="143"/>
      <c r="T1376" s="53"/>
      <c r="AT1376" s="17" t="s">
        <v>192</v>
      </c>
      <c r="AU1376" s="17" t="s">
        <v>190</v>
      </c>
    </row>
    <row r="1377" spans="2:65" s="1" customFormat="1">
      <c r="B1377" s="29"/>
      <c r="D1377" s="144" t="s">
        <v>194</v>
      </c>
      <c r="F1377" s="145" t="s">
        <v>1337</v>
      </c>
      <c r="L1377" s="29"/>
      <c r="M1377" s="143"/>
      <c r="T1377" s="53"/>
      <c r="AT1377" s="17" t="s">
        <v>194</v>
      </c>
      <c r="AU1377" s="17" t="s">
        <v>190</v>
      </c>
    </row>
    <row r="1378" spans="2:65" s="12" customFormat="1" ht="22.5">
      <c r="B1378" s="146"/>
      <c r="D1378" s="141" t="s">
        <v>196</v>
      </c>
      <c r="E1378" s="147" t="s">
        <v>1</v>
      </c>
      <c r="F1378" s="148" t="s">
        <v>1338</v>
      </c>
      <c r="H1378" s="147" t="s">
        <v>1</v>
      </c>
      <c r="L1378" s="146"/>
      <c r="M1378" s="149"/>
      <c r="T1378" s="150"/>
      <c r="AT1378" s="147" t="s">
        <v>196</v>
      </c>
      <c r="AU1378" s="147" t="s">
        <v>190</v>
      </c>
      <c r="AV1378" s="12" t="s">
        <v>80</v>
      </c>
      <c r="AW1378" s="12" t="s">
        <v>27</v>
      </c>
      <c r="AX1378" s="12" t="s">
        <v>72</v>
      </c>
      <c r="AY1378" s="147" t="s">
        <v>182</v>
      </c>
    </row>
    <row r="1379" spans="2:65" s="13" customFormat="1">
      <c r="B1379" s="151"/>
      <c r="D1379" s="141" t="s">
        <v>196</v>
      </c>
      <c r="E1379" s="152" t="s">
        <v>1</v>
      </c>
      <c r="F1379" s="153" t="s">
        <v>1339</v>
      </c>
      <c r="H1379" s="154">
        <v>56.16</v>
      </c>
      <c r="L1379" s="151"/>
      <c r="M1379" s="155"/>
      <c r="T1379" s="156"/>
      <c r="AT1379" s="152" t="s">
        <v>196</v>
      </c>
      <c r="AU1379" s="152" t="s">
        <v>190</v>
      </c>
      <c r="AV1379" s="13" t="s">
        <v>190</v>
      </c>
      <c r="AW1379" s="13" t="s">
        <v>27</v>
      </c>
      <c r="AX1379" s="13" t="s">
        <v>72</v>
      </c>
      <c r="AY1379" s="152" t="s">
        <v>182</v>
      </c>
    </row>
    <row r="1380" spans="2:65" s="13" customFormat="1">
      <c r="B1380" s="151"/>
      <c r="D1380" s="141" t="s">
        <v>196</v>
      </c>
      <c r="E1380" s="152" t="s">
        <v>1</v>
      </c>
      <c r="F1380" s="153" t="s">
        <v>1340</v>
      </c>
      <c r="H1380" s="154">
        <v>161.13</v>
      </c>
      <c r="L1380" s="151"/>
      <c r="M1380" s="155"/>
      <c r="T1380" s="156"/>
      <c r="AT1380" s="152" t="s">
        <v>196</v>
      </c>
      <c r="AU1380" s="152" t="s">
        <v>190</v>
      </c>
      <c r="AV1380" s="13" t="s">
        <v>190</v>
      </c>
      <c r="AW1380" s="13" t="s">
        <v>27</v>
      </c>
      <c r="AX1380" s="13" t="s">
        <v>72</v>
      </c>
      <c r="AY1380" s="152" t="s">
        <v>182</v>
      </c>
    </row>
    <row r="1381" spans="2:65" s="13" customFormat="1">
      <c r="B1381" s="151"/>
      <c r="D1381" s="141" t="s">
        <v>196</v>
      </c>
      <c r="E1381" s="152" t="s">
        <v>1</v>
      </c>
      <c r="F1381" s="153" t="s">
        <v>1341</v>
      </c>
      <c r="H1381" s="154">
        <v>115.88</v>
      </c>
      <c r="L1381" s="151"/>
      <c r="M1381" s="155"/>
      <c r="T1381" s="156"/>
      <c r="AT1381" s="152" t="s">
        <v>196</v>
      </c>
      <c r="AU1381" s="152" t="s">
        <v>190</v>
      </c>
      <c r="AV1381" s="13" t="s">
        <v>190</v>
      </c>
      <c r="AW1381" s="13" t="s">
        <v>27</v>
      </c>
      <c r="AX1381" s="13" t="s">
        <v>72</v>
      </c>
      <c r="AY1381" s="152" t="s">
        <v>182</v>
      </c>
    </row>
    <row r="1382" spans="2:65" s="14" customFormat="1">
      <c r="B1382" s="157"/>
      <c r="D1382" s="141" t="s">
        <v>196</v>
      </c>
      <c r="E1382" s="158" t="s">
        <v>1</v>
      </c>
      <c r="F1382" s="159" t="s">
        <v>201</v>
      </c>
      <c r="H1382" s="160">
        <v>333.17</v>
      </c>
      <c r="L1382" s="157"/>
      <c r="M1382" s="161"/>
      <c r="T1382" s="162"/>
      <c r="AT1382" s="158" t="s">
        <v>196</v>
      </c>
      <c r="AU1382" s="158" t="s">
        <v>190</v>
      </c>
      <c r="AV1382" s="14" t="s">
        <v>189</v>
      </c>
      <c r="AW1382" s="14" t="s">
        <v>27</v>
      </c>
      <c r="AX1382" s="14" t="s">
        <v>80</v>
      </c>
      <c r="AY1382" s="158" t="s">
        <v>182</v>
      </c>
    </row>
    <row r="1383" spans="2:65" s="1" customFormat="1" ht="24.2" customHeight="1">
      <c r="B1383" s="29"/>
      <c r="C1383" s="129" t="s">
        <v>1342</v>
      </c>
      <c r="D1383" s="129" t="s">
        <v>184</v>
      </c>
      <c r="E1383" s="130" t="s">
        <v>1343</v>
      </c>
      <c r="F1383" s="131" t="s">
        <v>1344</v>
      </c>
      <c r="G1383" s="132" t="s">
        <v>265</v>
      </c>
      <c r="H1383" s="133">
        <v>2.4E-2</v>
      </c>
      <c r="I1383" s="134">
        <v>37000</v>
      </c>
      <c r="J1383" s="134">
        <f>ROUND(I1383*H1383,2)</f>
        <v>888</v>
      </c>
      <c r="K1383" s="131" t="s">
        <v>188</v>
      </c>
      <c r="L1383" s="29"/>
      <c r="M1383" s="135" t="s">
        <v>1</v>
      </c>
      <c r="N1383" s="136" t="s">
        <v>38</v>
      </c>
      <c r="O1383" s="137">
        <v>56.89</v>
      </c>
      <c r="P1383" s="137">
        <f>O1383*H1383</f>
        <v>1.3653600000000001</v>
      </c>
      <c r="Q1383" s="137">
        <v>0</v>
      </c>
      <c r="R1383" s="137">
        <f>Q1383*H1383</f>
        <v>0</v>
      </c>
      <c r="S1383" s="137">
        <v>0</v>
      </c>
      <c r="T1383" s="138">
        <f>S1383*H1383</f>
        <v>0</v>
      </c>
      <c r="AR1383" s="139" t="s">
        <v>189</v>
      </c>
      <c r="AT1383" s="139" t="s">
        <v>184</v>
      </c>
      <c r="AU1383" s="139" t="s">
        <v>190</v>
      </c>
      <c r="AY1383" s="17" t="s">
        <v>182</v>
      </c>
      <c r="BE1383" s="140">
        <f>IF(N1383="základní",J1383,0)</f>
        <v>0</v>
      </c>
      <c r="BF1383" s="140">
        <f>IF(N1383="snížená",J1383,0)</f>
        <v>888</v>
      </c>
      <c r="BG1383" s="140">
        <f>IF(N1383="zákl. přenesená",J1383,0)</f>
        <v>0</v>
      </c>
      <c r="BH1383" s="140">
        <f>IF(N1383="sníž. přenesená",J1383,0)</f>
        <v>0</v>
      </c>
      <c r="BI1383" s="140">
        <f>IF(N1383="nulová",J1383,0)</f>
        <v>0</v>
      </c>
      <c r="BJ1383" s="17" t="s">
        <v>190</v>
      </c>
      <c r="BK1383" s="140">
        <f>ROUND(I1383*H1383,2)</f>
        <v>888</v>
      </c>
      <c r="BL1383" s="17" t="s">
        <v>189</v>
      </c>
      <c r="BM1383" s="139" t="s">
        <v>1345</v>
      </c>
    </row>
    <row r="1384" spans="2:65" s="1" customFormat="1" ht="19.5">
      <c r="B1384" s="29"/>
      <c r="D1384" s="141" t="s">
        <v>192</v>
      </c>
      <c r="F1384" s="142" t="s">
        <v>1346</v>
      </c>
      <c r="L1384" s="29"/>
      <c r="M1384" s="143"/>
      <c r="T1384" s="53"/>
      <c r="AT1384" s="17" t="s">
        <v>192</v>
      </c>
      <c r="AU1384" s="17" t="s">
        <v>190</v>
      </c>
    </row>
    <row r="1385" spans="2:65" s="1" customFormat="1">
      <c r="B1385" s="29"/>
      <c r="D1385" s="144" t="s">
        <v>194</v>
      </c>
      <c r="F1385" s="145" t="s">
        <v>1347</v>
      </c>
      <c r="L1385" s="29"/>
      <c r="M1385" s="143"/>
      <c r="T1385" s="53"/>
      <c r="AT1385" s="17" t="s">
        <v>194</v>
      </c>
      <c r="AU1385" s="17" t="s">
        <v>190</v>
      </c>
    </row>
    <row r="1386" spans="2:65" s="12" customFormat="1" ht="22.5">
      <c r="B1386" s="146"/>
      <c r="D1386" s="141" t="s">
        <v>196</v>
      </c>
      <c r="E1386" s="147" t="s">
        <v>1</v>
      </c>
      <c r="F1386" s="148" t="s">
        <v>1348</v>
      </c>
      <c r="H1386" s="147" t="s">
        <v>1</v>
      </c>
      <c r="L1386" s="146"/>
      <c r="M1386" s="149"/>
      <c r="T1386" s="150"/>
      <c r="AT1386" s="147" t="s">
        <v>196</v>
      </c>
      <c r="AU1386" s="147" t="s">
        <v>190</v>
      </c>
      <c r="AV1386" s="12" t="s">
        <v>80</v>
      </c>
      <c r="AW1386" s="12" t="s">
        <v>27</v>
      </c>
      <c r="AX1386" s="12" t="s">
        <v>72</v>
      </c>
      <c r="AY1386" s="147" t="s">
        <v>182</v>
      </c>
    </row>
    <row r="1387" spans="2:65" s="13" customFormat="1">
      <c r="B1387" s="151"/>
      <c r="D1387" s="141" t="s">
        <v>196</v>
      </c>
      <c r="E1387" s="152" t="s">
        <v>1</v>
      </c>
      <c r="F1387" s="153" t="s">
        <v>1349</v>
      </c>
      <c r="H1387" s="154">
        <v>2.4E-2</v>
      </c>
      <c r="L1387" s="151"/>
      <c r="M1387" s="155"/>
      <c r="T1387" s="156"/>
      <c r="AT1387" s="152" t="s">
        <v>196</v>
      </c>
      <c r="AU1387" s="152" t="s">
        <v>190</v>
      </c>
      <c r="AV1387" s="13" t="s">
        <v>190</v>
      </c>
      <c r="AW1387" s="13" t="s">
        <v>27</v>
      </c>
      <c r="AX1387" s="13" t="s">
        <v>80</v>
      </c>
      <c r="AY1387" s="152" t="s">
        <v>182</v>
      </c>
    </row>
    <row r="1388" spans="2:65" s="1" customFormat="1" ht="24.2" customHeight="1">
      <c r="B1388" s="29"/>
      <c r="C1388" s="163" t="s">
        <v>1350</v>
      </c>
      <c r="D1388" s="163" t="s">
        <v>325</v>
      </c>
      <c r="E1388" s="164" t="s">
        <v>1351</v>
      </c>
      <c r="F1388" s="165" t="s">
        <v>1352</v>
      </c>
      <c r="G1388" s="166" t="s">
        <v>265</v>
      </c>
      <c r="H1388" s="167">
        <v>2.4E-2</v>
      </c>
      <c r="I1388" s="168">
        <v>35600</v>
      </c>
      <c r="J1388" s="168">
        <f>ROUND(I1388*H1388,2)</f>
        <v>854.4</v>
      </c>
      <c r="K1388" s="165" t="s">
        <v>188</v>
      </c>
      <c r="L1388" s="169"/>
      <c r="M1388" s="170" t="s">
        <v>1</v>
      </c>
      <c r="N1388" s="171" t="s">
        <v>38</v>
      </c>
      <c r="O1388" s="137">
        <v>0</v>
      </c>
      <c r="P1388" s="137">
        <f>O1388*H1388</f>
        <v>0</v>
      </c>
      <c r="Q1388" s="137">
        <v>1</v>
      </c>
      <c r="R1388" s="137">
        <f>Q1388*H1388</f>
        <v>2.4E-2</v>
      </c>
      <c r="S1388" s="137">
        <v>0</v>
      </c>
      <c r="T1388" s="138">
        <f>S1388*H1388</f>
        <v>0</v>
      </c>
      <c r="AR1388" s="139" t="s">
        <v>202</v>
      </c>
      <c r="AT1388" s="139" t="s">
        <v>325</v>
      </c>
      <c r="AU1388" s="139" t="s">
        <v>190</v>
      </c>
      <c r="AY1388" s="17" t="s">
        <v>182</v>
      </c>
      <c r="BE1388" s="140">
        <f>IF(N1388="základní",J1388,0)</f>
        <v>0</v>
      </c>
      <c r="BF1388" s="140">
        <f>IF(N1388="snížená",J1388,0)</f>
        <v>854.4</v>
      </c>
      <c r="BG1388" s="140">
        <f>IF(N1388="zákl. přenesená",J1388,0)</f>
        <v>0</v>
      </c>
      <c r="BH1388" s="140">
        <f>IF(N1388="sníž. přenesená",J1388,0)</f>
        <v>0</v>
      </c>
      <c r="BI1388" s="140">
        <f>IF(N1388="nulová",J1388,0)</f>
        <v>0</v>
      </c>
      <c r="BJ1388" s="17" t="s">
        <v>190</v>
      </c>
      <c r="BK1388" s="140">
        <f>ROUND(I1388*H1388,2)</f>
        <v>854.4</v>
      </c>
      <c r="BL1388" s="17" t="s">
        <v>189</v>
      </c>
      <c r="BM1388" s="139" t="s">
        <v>1353</v>
      </c>
    </row>
    <row r="1389" spans="2:65" s="1" customFormat="1">
      <c r="B1389" s="29"/>
      <c r="D1389" s="141" t="s">
        <v>192</v>
      </c>
      <c r="F1389" s="142" t="s">
        <v>1352</v>
      </c>
      <c r="L1389" s="29"/>
      <c r="M1389" s="143"/>
      <c r="T1389" s="53"/>
      <c r="AT1389" s="17" t="s">
        <v>192</v>
      </c>
      <c r="AU1389" s="17" t="s">
        <v>190</v>
      </c>
    </row>
    <row r="1390" spans="2:65" s="11" customFormat="1" ht="22.9" customHeight="1">
      <c r="B1390" s="118"/>
      <c r="D1390" s="119" t="s">
        <v>71</v>
      </c>
      <c r="E1390" s="127" t="s">
        <v>1354</v>
      </c>
      <c r="F1390" s="127" t="s">
        <v>1355</v>
      </c>
      <c r="J1390" s="128">
        <f>BK1390</f>
        <v>455139.88</v>
      </c>
      <c r="L1390" s="118"/>
      <c r="M1390" s="122"/>
      <c r="P1390" s="123">
        <f>SUM(P1391:P1393)</f>
        <v>431.90768099999997</v>
      </c>
      <c r="R1390" s="123">
        <f>SUM(R1391:R1393)</f>
        <v>0</v>
      </c>
      <c r="T1390" s="124">
        <f>SUM(T1391:T1393)</f>
        <v>0</v>
      </c>
      <c r="AR1390" s="119" t="s">
        <v>80</v>
      </c>
      <c r="AT1390" s="125" t="s">
        <v>71</v>
      </c>
      <c r="AU1390" s="125" t="s">
        <v>80</v>
      </c>
      <c r="AY1390" s="119" t="s">
        <v>182</v>
      </c>
      <c r="BK1390" s="126">
        <f>SUM(BK1391:BK1393)</f>
        <v>455139.88</v>
      </c>
    </row>
    <row r="1391" spans="2:65" s="1" customFormat="1" ht="21.75" customHeight="1">
      <c r="B1391" s="29"/>
      <c r="C1391" s="129" t="s">
        <v>1356</v>
      </c>
      <c r="D1391" s="129" t="s">
        <v>184</v>
      </c>
      <c r="E1391" s="130" t="s">
        <v>1357</v>
      </c>
      <c r="F1391" s="131" t="s">
        <v>1358</v>
      </c>
      <c r="G1391" s="132" t="s">
        <v>265</v>
      </c>
      <c r="H1391" s="133">
        <v>1056.009</v>
      </c>
      <c r="I1391" s="134">
        <v>431</v>
      </c>
      <c r="J1391" s="134">
        <f>ROUND(I1391*H1391,2)</f>
        <v>455139.88</v>
      </c>
      <c r="K1391" s="131" t="s">
        <v>188</v>
      </c>
      <c r="L1391" s="29"/>
      <c r="M1391" s="135" t="s">
        <v>1</v>
      </c>
      <c r="N1391" s="136" t="s">
        <v>38</v>
      </c>
      <c r="O1391" s="137">
        <v>0.40899999999999997</v>
      </c>
      <c r="P1391" s="137">
        <f>O1391*H1391</f>
        <v>431.90768099999997</v>
      </c>
      <c r="Q1391" s="137">
        <v>0</v>
      </c>
      <c r="R1391" s="137">
        <f>Q1391*H1391</f>
        <v>0</v>
      </c>
      <c r="S1391" s="137">
        <v>0</v>
      </c>
      <c r="T1391" s="138">
        <f>S1391*H1391</f>
        <v>0</v>
      </c>
      <c r="AR1391" s="139" t="s">
        <v>189</v>
      </c>
      <c r="AT1391" s="139" t="s">
        <v>184</v>
      </c>
      <c r="AU1391" s="139" t="s">
        <v>190</v>
      </c>
      <c r="AY1391" s="17" t="s">
        <v>182</v>
      </c>
      <c r="BE1391" s="140">
        <f>IF(N1391="základní",J1391,0)</f>
        <v>0</v>
      </c>
      <c r="BF1391" s="140">
        <f>IF(N1391="snížená",J1391,0)</f>
        <v>455139.88</v>
      </c>
      <c r="BG1391" s="140">
        <f>IF(N1391="zákl. přenesená",J1391,0)</f>
        <v>0</v>
      </c>
      <c r="BH1391" s="140">
        <f>IF(N1391="sníž. přenesená",J1391,0)</f>
        <v>0</v>
      </c>
      <c r="BI1391" s="140">
        <f>IF(N1391="nulová",J1391,0)</f>
        <v>0</v>
      </c>
      <c r="BJ1391" s="17" t="s">
        <v>190</v>
      </c>
      <c r="BK1391" s="140">
        <f>ROUND(I1391*H1391,2)</f>
        <v>455139.88</v>
      </c>
      <c r="BL1391" s="17" t="s">
        <v>189</v>
      </c>
      <c r="BM1391" s="139" t="s">
        <v>1359</v>
      </c>
    </row>
    <row r="1392" spans="2:65" s="1" customFormat="1" ht="39">
      <c r="B1392" s="29"/>
      <c r="D1392" s="141" t="s">
        <v>192</v>
      </c>
      <c r="F1392" s="142" t="s">
        <v>1360</v>
      </c>
      <c r="L1392" s="29"/>
      <c r="M1392" s="143"/>
      <c r="T1392" s="53"/>
      <c r="AT1392" s="17" t="s">
        <v>192</v>
      </c>
      <c r="AU1392" s="17" t="s">
        <v>190</v>
      </c>
    </row>
    <row r="1393" spans="2:65" s="1" customFormat="1">
      <c r="B1393" s="29"/>
      <c r="D1393" s="144" t="s">
        <v>194</v>
      </c>
      <c r="F1393" s="145" t="s">
        <v>1361</v>
      </c>
      <c r="L1393" s="29"/>
      <c r="M1393" s="143"/>
      <c r="T1393" s="53"/>
      <c r="AT1393" s="17" t="s">
        <v>194</v>
      </c>
      <c r="AU1393" s="17" t="s">
        <v>190</v>
      </c>
    </row>
    <row r="1394" spans="2:65" s="11" customFormat="1" ht="25.9" customHeight="1">
      <c r="B1394" s="118"/>
      <c r="D1394" s="119" t="s">
        <v>71</v>
      </c>
      <c r="E1394" s="120" t="s">
        <v>1362</v>
      </c>
      <c r="F1394" s="120" t="s">
        <v>1363</v>
      </c>
      <c r="J1394" s="121">
        <f>BK1394</f>
        <v>5377035.2499999991</v>
      </c>
      <c r="L1394" s="118"/>
      <c r="M1394" s="122"/>
      <c r="P1394" s="123">
        <f>P1395+P1632+P1774+P2080+P2102+P2108+P2117+P2181+P2240+P2446+P2502+P2552+P2587+P2639+P2701+P2741+P2761+P2782+P2856</f>
        <v>2306.2629339999999</v>
      </c>
      <c r="R1394" s="123">
        <f>R1395+R1632+R1774+R2080+R2102+R2108+R2117+R2181+R2240+R2446+R2502+R2552+R2587+R2639+R2701+R2741+R2761+R2782+R2856</f>
        <v>62.086770869999995</v>
      </c>
      <c r="T1394" s="124">
        <f>T1395+T1632+T1774+T2080+T2102+T2108+T2117+T2181+T2240+T2446+T2502+T2552+T2587+T2639+T2701+T2741+T2761+T2782+T2856</f>
        <v>0</v>
      </c>
      <c r="AR1394" s="119" t="s">
        <v>190</v>
      </c>
      <c r="AT1394" s="125" t="s">
        <v>71</v>
      </c>
      <c r="AU1394" s="125" t="s">
        <v>72</v>
      </c>
      <c r="AY1394" s="119" t="s">
        <v>182</v>
      </c>
      <c r="BK1394" s="126">
        <f>BK1395+BK1632+BK1774+BK2080+BK2102+BK2108+BK2117+BK2181+BK2240+BK2446+BK2502+BK2552+BK2587+BK2639+BK2701+BK2741+BK2761+BK2782+BK2856</f>
        <v>5377035.2499999991</v>
      </c>
    </row>
    <row r="1395" spans="2:65" s="11" customFormat="1" ht="22.9" customHeight="1">
      <c r="B1395" s="118"/>
      <c r="D1395" s="119" t="s">
        <v>71</v>
      </c>
      <c r="E1395" s="127" t="s">
        <v>1364</v>
      </c>
      <c r="F1395" s="127" t="s">
        <v>1365</v>
      </c>
      <c r="J1395" s="128">
        <f>BK1395</f>
        <v>779676.29999999993</v>
      </c>
      <c r="L1395" s="118"/>
      <c r="M1395" s="122"/>
      <c r="P1395" s="123">
        <f>SUM(P1396:P1631)</f>
        <v>356.87238400000001</v>
      </c>
      <c r="R1395" s="123">
        <f>SUM(R1396:R1631)</f>
        <v>12.00156144</v>
      </c>
      <c r="T1395" s="124">
        <f>SUM(T1396:T1631)</f>
        <v>0</v>
      </c>
      <c r="AR1395" s="119" t="s">
        <v>190</v>
      </c>
      <c r="AT1395" s="125" t="s">
        <v>71</v>
      </c>
      <c r="AU1395" s="125" t="s">
        <v>80</v>
      </c>
      <c r="AY1395" s="119" t="s">
        <v>182</v>
      </c>
      <c r="BK1395" s="126">
        <f>SUM(BK1396:BK1631)</f>
        <v>779676.29999999993</v>
      </c>
    </row>
    <row r="1396" spans="2:65" s="1" customFormat="1" ht="24.2" customHeight="1">
      <c r="B1396" s="29"/>
      <c r="C1396" s="129" t="s">
        <v>1366</v>
      </c>
      <c r="D1396" s="129" t="s">
        <v>184</v>
      </c>
      <c r="E1396" s="130" t="s">
        <v>1367</v>
      </c>
      <c r="F1396" s="131" t="s">
        <v>1368</v>
      </c>
      <c r="G1396" s="132" t="s">
        <v>187</v>
      </c>
      <c r="H1396" s="133">
        <v>195.715</v>
      </c>
      <c r="I1396" s="134">
        <v>13.6</v>
      </c>
      <c r="J1396" s="134">
        <f>ROUND(I1396*H1396,2)</f>
        <v>2661.72</v>
      </c>
      <c r="K1396" s="131" t="s">
        <v>188</v>
      </c>
      <c r="L1396" s="29"/>
      <c r="M1396" s="135" t="s">
        <v>1</v>
      </c>
      <c r="N1396" s="136" t="s">
        <v>38</v>
      </c>
      <c r="O1396" s="137">
        <v>2.4E-2</v>
      </c>
      <c r="P1396" s="137">
        <f>O1396*H1396</f>
        <v>4.6971600000000002</v>
      </c>
      <c r="Q1396" s="137">
        <v>0</v>
      </c>
      <c r="R1396" s="137">
        <f>Q1396*H1396</f>
        <v>0</v>
      </c>
      <c r="S1396" s="137">
        <v>0</v>
      </c>
      <c r="T1396" s="138">
        <f>S1396*H1396</f>
        <v>0</v>
      </c>
      <c r="AR1396" s="139" t="s">
        <v>271</v>
      </c>
      <c r="AT1396" s="139" t="s">
        <v>184</v>
      </c>
      <c r="AU1396" s="139" t="s">
        <v>190</v>
      </c>
      <c r="AY1396" s="17" t="s">
        <v>182</v>
      </c>
      <c r="BE1396" s="140">
        <f>IF(N1396="základní",J1396,0)</f>
        <v>0</v>
      </c>
      <c r="BF1396" s="140">
        <f>IF(N1396="snížená",J1396,0)</f>
        <v>2661.72</v>
      </c>
      <c r="BG1396" s="140">
        <f>IF(N1396="zákl. přenesená",J1396,0)</f>
        <v>0</v>
      </c>
      <c r="BH1396" s="140">
        <f>IF(N1396="sníž. přenesená",J1396,0)</f>
        <v>0</v>
      </c>
      <c r="BI1396" s="140">
        <f>IF(N1396="nulová",J1396,0)</f>
        <v>0</v>
      </c>
      <c r="BJ1396" s="17" t="s">
        <v>190</v>
      </c>
      <c r="BK1396" s="140">
        <f>ROUND(I1396*H1396,2)</f>
        <v>2661.72</v>
      </c>
      <c r="BL1396" s="17" t="s">
        <v>271</v>
      </c>
      <c r="BM1396" s="139" t="s">
        <v>1369</v>
      </c>
    </row>
    <row r="1397" spans="2:65" s="1" customFormat="1" ht="19.5">
      <c r="B1397" s="29"/>
      <c r="D1397" s="141" t="s">
        <v>192</v>
      </c>
      <c r="F1397" s="142" t="s">
        <v>1370</v>
      </c>
      <c r="L1397" s="29"/>
      <c r="M1397" s="143"/>
      <c r="T1397" s="53"/>
      <c r="AT1397" s="17" t="s">
        <v>192</v>
      </c>
      <c r="AU1397" s="17" t="s">
        <v>190</v>
      </c>
    </row>
    <row r="1398" spans="2:65" s="1" customFormat="1">
      <c r="B1398" s="29"/>
      <c r="D1398" s="144" t="s">
        <v>194</v>
      </c>
      <c r="F1398" s="145" t="s">
        <v>1371</v>
      </c>
      <c r="L1398" s="29"/>
      <c r="M1398" s="143"/>
      <c r="T1398" s="53"/>
      <c r="AT1398" s="17" t="s">
        <v>194</v>
      </c>
      <c r="AU1398" s="17" t="s">
        <v>190</v>
      </c>
    </row>
    <row r="1399" spans="2:65" s="12" customFormat="1">
      <c r="B1399" s="146"/>
      <c r="D1399" s="141" t="s">
        <v>196</v>
      </c>
      <c r="E1399" s="147" t="s">
        <v>1</v>
      </c>
      <c r="F1399" s="148" t="s">
        <v>1372</v>
      </c>
      <c r="H1399" s="147" t="s">
        <v>1</v>
      </c>
      <c r="L1399" s="146"/>
      <c r="M1399" s="149"/>
      <c r="T1399" s="150"/>
      <c r="AT1399" s="147" t="s">
        <v>196</v>
      </c>
      <c r="AU1399" s="147" t="s">
        <v>190</v>
      </c>
      <c r="AV1399" s="12" t="s">
        <v>80</v>
      </c>
      <c r="AW1399" s="12" t="s">
        <v>27</v>
      </c>
      <c r="AX1399" s="12" t="s">
        <v>72</v>
      </c>
      <c r="AY1399" s="147" t="s">
        <v>182</v>
      </c>
    </row>
    <row r="1400" spans="2:65" s="13" customFormat="1">
      <c r="B1400" s="151"/>
      <c r="D1400" s="141" t="s">
        <v>196</v>
      </c>
      <c r="E1400" s="152" t="s">
        <v>1</v>
      </c>
      <c r="F1400" s="153" t="s">
        <v>1373</v>
      </c>
      <c r="H1400" s="154">
        <v>66.739999999999995</v>
      </c>
      <c r="L1400" s="151"/>
      <c r="M1400" s="155"/>
      <c r="T1400" s="156"/>
      <c r="AT1400" s="152" t="s">
        <v>196</v>
      </c>
      <c r="AU1400" s="152" t="s">
        <v>190</v>
      </c>
      <c r="AV1400" s="13" t="s">
        <v>190</v>
      </c>
      <c r="AW1400" s="13" t="s">
        <v>27</v>
      </c>
      <c r="AX1400" s="13" t="s">
        <v>72</v>
      </c>
      <c r="AY1400" s="152" t="s">
        <v>182</v>
      </c>
    </row>
    <row r="1401" spans="2:65" s="15" customFormat="1">
      <c r="B1401" s="172"/>
      <c r="D1401" s="141" t="s">
        <v>196</v>
      </c>
      <c r="E1401" s="173" t="s">
        <v>1</v>
      </c>
      <c r="F1401" s="174" t="s">
        <v>379</v>
      </c>
      <c r="H1401" s="175">
        <v>66.739999999999995</v>
      </c>
      <c r="L1401" s="172"/>
      <c r="M1401" s="176"/>
      <c r="T1401" s="177"/>
      <c r="AT1401" s="173" t="s">
        <v>196</v>
      </c>
      <c r="AU1401" s="173" t="s">
        <v>190</v>
      </c>
      <c r="AV1401" s="15" t="s">
        <v>106</v>
      </c>
      <c r="AW1401" s="15" t="s">
        <v>27</v>
      </c>
      <c r="AX1401" s="15" t="s">
        <v>72</v>
      </c>
      <c r="AY1401" s="173" t="s">
        <v>182</v>
      </c>
    </row>
    <row r="1402" spans="2:65" s="12" customFormat="1">
      <c r="B1402" s="146"/>
      <c r="D1402" s="141" t="s">
        <v>196</v>
      </c>
      <c r="E1402" s="147" t="s">
        <v>1</v>
      </c>
      <c r="F1402" s="148" t="s">
        <v>1374</v>
      </c>
      <c r="H1402" s="147" t="s">
        <v>1</v>
      </c>
      <c r="L1402" s="146"/>
      <c r="M1402" s="149"/>
      <c r="T1402" s="150"/>
      <c r="AT1402" s="147" t="s">
        <v>196</v>
      </c>
      <c r="AU1402" s="147" t="s">
        <v>190</v>
      </c>
      <c r="AV1402" s="12" t="s">
        <v>80</v>
      </c>
      <c r="AW1402" s="12" t="s">
        <v>27</v>
      </c>
      <c r="AX1402" s="12" t="s">
        <v>72</v>
      </c>
      <c r="AY1402" s="147" t="s">
        <v>182</v>
      </c>
    </row>
    <row r="1403" spans="2:65" s="13" customFormat="1" ht="22.5">
      <c r="B1403" s="151"/>
      <c r="D1403" s="141" t="s">
        <v>196</v>
      </c>
      <c r="E1403" s="152" t="s">
        <v>1</v>
      </c>
      <c r="F1403" s="153" t="s">
        <v>1375</v>
      </c>
      <c r="H1403" s="154">
        <v>121.5</v>
      </c>
      <c r="L1403" s="151"/>
      <c r="M1403" s="155"/>
      <c r="T1403" s="156"/>
      <c r="AT1403" s="152" t="s">
        <v>196</v>
      </c>
      <c r="AU1403" s="152" t="s">
        <v>190</v>
      </c>
      <c r="AV1403" s="13" t="s">
        <v>190</v>
      </c>
      <c r="AW1403" s="13" t="s">
        <v>27</v>
      </c>
      <c r="AX1403" s="13" t="s">
        <v>72</v>
      </c>
      <c r="AY1403" s="152" t="s">
        <v>182</v>
      </c>
    </row>
    <row r="1404" spans="2:65" s="13" customFormat="1">
      <c r="B1404" s="151"/>
      <c r="D1404" s="141" t="s">
        <v>196</v>
      </c>
      <c r="E1404" s="152" t="s">
        <v>1</v>
      </c>
      <c r="F1404" s="153" t="s">
        <v>1376</v>
      </c>
      <c r="H1404" s="154">
        <v>6.2480000000000002</v>
      </c>
      <c r="L1404" s="151"/>
      <c r="M1404" s="155"/>
      <c r="T1404" s="156"/>
      <c r="AT1404" s="152" t="s">
        <v>196</v>
      </c>
      <c r="AU1404" s="152" t="s">
        <v>190</v>
      </c>
      <c r="AV1404" s="13" t="s">
        <v>190</v>
      </c>
      <c r="AW1404" s="13" t="s">
        <v>27</v>
      </c>
      <c r="AX1404" s="13" t="s">
        <v>72</v>
      </c>
      <c r="AY1404" s="152" t="s">
        <v>182</v>
      </c>
    </row>
    <row r="1405" spans="2:65" s="13" customFormat="1">
      <c r="B1405" s="151"/>
      <c r="D1405" s="141" t="s">
        <v>196</v>
      </c>
      <c r="E1405" s="152" t="s">
        <v>1</v>
      </c>
      <c r="F1405" s="153" t="s">
        <v>1377</v>
      </c>
      <c r="H1405" s="154">
        <v>1.2270000000000001</v>
      </c>
      <c r="L1405" s="151"/>
      <c r="M1405" s="155"/>
      <c r="T1405" s="156"/>
      <c r="AT1405" s="152" t="s">
        <v>196</v>
      </c>
      <c r="AU1405" s="152" t="s">
        <v>190</v>
      </c>
      <c r="AV1405" s="13" t="s">
        <v>190</v>
      </c>
      <c r="AW1405" s="13" t="s">
        <v>27</v>
      </c>
      <c r="AX1405" s="13" t="s">
        <v>72</v>
      </c>
      <c r="AY1405" s="152" t="s">
        <v>182</v>
      </c>
    </row>
    <row r="1406" spans="2:65" s="15" customFormat="1">
      <c r="B1406" s="172"/>
      <c r="D1406" s="141" t="s">
        <v>196</v>
      </c>
      <c r="E1406" s="173" t="s">
        <v>1</v>
      </c>
      <c r="F1406" s="174" t="s">
        <v>379</v>
      </c>
      <c r="H1406" s="175">
        <v>128.97499999999999</v>
      </c>
      <c r="L1406" s="172"/>
      <c r="M1406" s="176"/>
      <c r="T1406" s="177"/>
      <c r="AT1406" s="173" t="s">
        <v>196</v>
      </c>
      <c r="AU1406" s="173" t="s">
        <v>190</v>
      </c>
      <c r="AV1406" s="15" t="s">
        <v>106</v>
      </c>
      <c r="AW1406" s="15" t="s">
        <v>27</v>
      </c>
      <c r="AX1406" s="15" t="s">
        <v>72</v>
      </c>
      <c r="AY1406" s="173" t="s">
        <v>182</v>
      </c>
    </row>
    <row r="1407" spans="2:65" s="14" customFormat="1">
      <c r="B1407" s="157"/>
      <c r="D1407" s="141" t="s">
        <v>196</v>
      </c>
      <c r="E1407" s="158" t="s">
        <v>1</v>
      </c>
      <c r="F1407" s="159" t="s">
        <v>201</v>
      </c>
      <c r="H1407" s="160">
        <v>195.715</v>
      </c>
      <c r="L1407" s="157"/>
      <c r="M1407" s="161"/>
      <c r="T1407" s="162"/>
      <c r="AT1407" s="158" t="s">
        <v>196</v>
      </c>
      <c r="AU1407" s="158" t="s">
        <v>190</v>
      </c>
      <c r="AV1407" s="14" t="s">
        <v>189</v>
      </c>
      <c r="AW1407" s="14" t="s">
        <v>27</v>
      </c>
      <c r="AX1407" s="14" t="s">
        <v>80</v>
      </c>
      <c r="AY1407" s="158" t="s">
        <v>182</v>
      </c>
    </row>
    <row r="1408" spans="2:65" s="1" customFormat="1" ht="24.2" customHeight="1">
      <c r="B1408" s="29"/>
      <c r="C1408" s="163" t="s">
        <v>1378</v>
      </c>
      <c r="D1408" s="163" t="s">
        <v>325</v>
      </c>
      <c r="E1408" s="164" t="s">
        <v>1379</v>
      </c>
      <c r="F1408" s="165" t="s">
        <v>1380</v>
      </c>
      <c r="G1408" s="166" t="s">
        <v>319</v>
      </c>
      <c r="H1408" s="167">
        <v>29.356999999999999</v>
      </c>
      <c r="I1408" s="168">
        <v>1341.13</v>
      </c>
      <c r="J1408" s="168">
        <f>ROUND(I1408*H1408,2)</f>
        <v>39371.550000000003</v>
      </c>
      <c r="K1408" s="165" t="s">
        <v>1</v>
      </c>
      <c r="L1408" s="169"/>
      <c r="M1408" s="170" t="s">
        <v>1</v>
      </c>
      <c r="N1408" s="171" t="s">
        <v>38</v>
      </c>
      <c r="O1408" s="137">
        <v>0</v>
      </c>
      <c r="P1408" s="137">
        <f>O1408*H1408</f>
        <v>0</v>
      </c>
      <c r="Q1408" s="137">
        <v>2.222E-2</v>
      </c>
      <c r="R1408" s="137">
        <f>Q1408*H1408</f>
        <v>0.65231253999999994</v>
      </c>
      <c r="S1408" s="137">
        <v>0</v>
      </c>
      <c r="T1408" s="138">
        <f>S1408*H1408</f>
        <v>0</v>
      </c>
      <c r="AR1408" s="139" t="s">
        <v>1381</v>
      </c>
      <c r="AT1408" s="139" t="s">
        <v>325</v>
      </c>
      <c r="AU1408" s="139" t="s">
        <v>190</v>
      </c>
      <c r="AY1408" s="17" t="s">
        <v>182</v>
      </c>
      <c r="BE1408" s="140">
        <f>IF(N1408="základní",J1408,0)</f>
        <v>0</v>
      </c>
      <c r="BF1408" s="140">
        <f>IF(N1408="snížená",J1408,0)</f>
        <v>39371.550000000003</v>
      </c>
      <c r="BG1408" s="140">
        <f>IF(N1408="zákl. přenesená",J1408,0)</f>
        <v>0</v>
      </c>
      <c r="BH1408" s="140">
        <f>IF(N1408="sníž. přenesená",J1408,0)</f>
        <v>0</v>
      </c>
      <c r="BI1408" s="140">
        <f>IF(N1408="nulová",J1408,0)</f>
        <v>0</v>
      </c>
      <c r="BJ1408" s="17" t="s">
        <v>190</v>
      </c>
      <c r="BK1408" s="140">
        <f>ROUND(I1408*H1408,2)</f>
        <v>39371.550000000003</v>
      </c>
      <c r="BL1408" s="17" t="s">
        <v>271</v>
      </c>
      <c r="BM1408" s="139" t="s">
        <v>1382</v>
      </c>
    </row>
    <row r="1409" spans="2:65" s="1" customFormat="1">
      <c r="B1409" s="29"/>
      <c r="D1409" s="141" t="s">
        <v>192</v>
      </c>
      <c r="F1409" s="142" t="s">
        <v>1380</v>
      </c>
      <c r="L1409" s="29"/>
      <c r="M1409" s="143"/>
      <c r="T1409" s="53"/>
      <c r="AT1409" s="17" t="s">
        <v>192</v>
      </c>
      <c r="AU1409" s="17" t="s">
        <v>190</v>
      </c>
    </row>
    <row r="1410" spans="2:65" s="13" customFormat="1">
      <c r="B1410" s="151"/>
      <c r="D1410" s="141" t="s">
        <v>196</v>
      </c>
      <c r="F1410" s="153" t="s">
        <v>1383</v>
      </c>
      <c r="H1410" s="154">
        <v>29.356999999999999</v>
      </c>
      <c r="L1410" s="151"/>
      <c r="M1410" s="155"/>
      <c r="T1410" s="156"/>
      <c r="AT1410" s="152" t="s">
        <v>196</v>
      </c>
      <c r="AU1410" s="152" t="s">
        <v>190</v>
      </c>
      <c r="AV1410" s="13" t="s">
        <v>190</v>
      </c>
      <c r="AW1410" s="13" t="s">
        <v>4</v>
      </c>
      <c r="AX1410" s="13" t="s">
        <v>80</v>
      </c>
      <c r="AY1410" s="152" t="s">
        <v>182</v>
      </c>
    </row>
    <row r="1411" spans="2:65" s="1" customFormat="1" ht="24.2" customHeight="1">
      <c r="B1411" s="29"/>
      <c r="C1411" s="129" t="s">
        <v>1384</v>
      </c>
      <c r="D1411" s="129" t="s">
        <v>184</v>
      </c>
      <c r="E1411" s="130" t="s">
        <v>1367</v>
      </c>
      <c r="F1411" s="131" t="s">
        <v>1368</v>
      </c>
      <c r="G1411" s="132" t="s">
        <v>187</v>
      </c>
      <c r="H1411" s="133">
        <v>309.58100000000002</v>
      </c>
      <c r="I1411" s="134">
        <v>13.6</v>
      </c>
      <c r="J1411" s="134">
        <f>ROUND(I1411*H1411,2)</f>
        <v>4210.3</v>
      </c>
      <c r="K1411" s="131" t="s">
        <v>188</v>
      </c>
      <c r="L1411" s="29"/>
      <c r="M1411" s="135" t="s">
        <v>1</v>
      </c>
      <c r="N1411" s="136" t="s">
        <v>38</v>
      </c>
      <c r="O1411" s="137">
        <v>2.4E-2</v>
      </c>
      <c r="P1411" s="137">
        <f>O1411*H1411</f>
        <v>7.4299440000000008</v>
      </c>
      <c r="Q1411" s="137">
        <v>0</v>
      </c>
      <c r="R1411" s="137">
        <f>Q1411*H1411</f>
        <v>0</v>
      </c>
      <c r="S1411" s="137">
        <v>0</v>
      </c>
      <c r="T1411" s="138">
        <f>S1411*H1411</f>
        <v>0</v>
      </c>
      <c r="AR1411" s="139" t="s">
        <v>271</v>
      </c>
      <c r="AT1411" s="139" t="s">
        <v>184</v>
      </c>
      <c r="AU1411" s="139" t="s">
        <v>190</v>
      </c>
      <c r="AY1411" s="17" t="s">
        <v>182</v>
      </c>
      <c r="BE1411" s="140">
        <f>IF(N1411="základní",J1411,0)</f>
        <v>0</v>
      </c>
      <c r="BF1411" s="140">
        <f>IF(N1411="snížená",J1411,0)</f>
        <v>4210.3</v>
      </c>
      <c r="BG1411" s="140">
        <f>IF(N1411="zákl. přenesená",J1411,0)</f>
        <v>0</v>
      </c>
      <c r="BH1411" s="140">
        <f>IF(N1411="sníž. přenesená",J1411,0)</f>
        <v>0</v>
      </c>
      <c r="BI1411" s="140">
        <f>IF(N1411="nulová",J1411,0)</f>
        <v>0</v>
      </c>
      <c r="BJ1411" s="17" t="s">
        <v>190</v>
      </c>
      <c r="BK1411" s="140">
        <f>ROUND(I1411*H1411,2)</f>
        <v>4210.3</v>
      </c>
      <c r="BL1411" s="17" t="s">
        <v>271</v>
      </c>
      <c r="BM1411" s="139" t="s">
        <v>1385</v>
      </c>
    </row>
    <row r="1412" spans="2:65" s="1" customFormat="1" ht="19.5">
      <c r="B1412" s="29"/>
      <c r="D1412" s="141" t="s">
        <v>192</v>
      </c>
      <c r="F1412" s="142" t="s">
        <v>1370</v>
      </c>
      <c r="L1412" s="29"/>
      <c r="M1412" s="143"/>
      <c r="T1412" s="53"/>
      <c r="AT1412" s="17" t="s">
        <v>192</v>
      </c>
      <c r="AU1412" s="17" t="s">
        <v>190</v>
      </c>
    </row>
    <row r="1413" spans="2:65" s="1" customFormat="1">
      <c r="B1413" s="29"/>
      <c r="D1413" s="144" t="s">
        <v>194</v>
      </c>
      <c r="F1413" s="145" t="s">
        <v>1371</v>
      </c>
      <c r="L1413" s="29"/>
      <c r="M1413" s="143"/>
      <c r="T1413" s="53"/>
      <c r="AT1413" s="17" t="s">
        <v>194</v>
      </c>
      <c r="AU1413" s="17" t="s">
        <v>190</v>
      </c>
    </row>
    <row r="1414" spans="2:65" s="12" customFormat="1">
      <c r="B1414" s="146"/>
      <c r="D1414" s="141" t="s">
        <v>196</v>
      </c>
      <c r="E1414" s="147" t="s">
        <v>1</v>
      </c>
      <c r="F1414" s="148" t="s">
        <v>1386</v>
      </c>
      <c r="H1414" s="147" t="s">
        <v>1</v>
      </c>
      <c r="L1414" s="146"/>
      <c r="M1414" s="149"/>
      <c r="T1414" s="150"/>
      <c r="AT1414" s="147" t="s">
        <v>196</v>
      </c>
      <c r="AU1414" s="147" t="s">
        <v>190</v>
      </c>
      <c r="AV1414" s="12" t="s">
        <v>80</v>
      </c>
      <c r="AW1414" s="12" t="s">
        <v>27</v>
      </c>
      <c r="AX1414" s="12" t="s">
        <v>72</v>
      </c>
      <c r="AY1414" s="147" t="s">
        <v>182</v>
      </c>
    </row>
    <row r="1415" spans="2:65" s="13" customFormat="1">
      <c r="B1415" s="151"/>
      <c r="D1415" s="141" t="s">
        <v>196</v>
      </c>
      <c r="E1415" s="152" t="s">
        <v>1</v>
      </c>
      <c r="F1415" s="153" t="s">
        <v>1387</v>
      </c>
      <c r="H1415" s="154">
        <v>158.51</v>
      </c>
      <c r="L1415" s="151"/>
      <c r="M1415" s="155"/>
      <c r="T1415" s="156"/>
      <c r="AT1415" s="152" t="s">
        <v>196</v>
      </c>
      <c r="AU1415" s="152" t="s">
        <v>190</v>
      </c>
      <c r="AV1415" s="13" t="s">
        <v>190</v>
      </c>
      <c r="AW1415" s="13" t="s">
        <v>27</v>
      </c>
      <c r="AX1415" s="13" t="s">
        <v>72</v>
      </c>
      <c r="AY1415" s="152" t="s">
        <v>182</v>
      </c>
    </row>
    <row r="1416" spans="2:65" s="12" customFormat="1">
      <c r="B1416" s="146"/>
      <c r="D1416" s="141" t="s">
        <v>196</v>
      </c>
      <c r="E1416" s="147" t="s">
        <v>1</v>
      </c>
      <c r="F1416" s="148" t="s">
        <v>1388</v>
      </c>
      <c r="H1416" s="147" t="s">
        <v>1</v>
      </c>
      <c r="L1416" s="146"/>
      <c r="M1416" s="149"/>
      <c r="T1416" s="150"/>
      <c r="AT1416" s="147" t="s">
        <v>196</v>
      </c>
      <c r="AU1416" s="147" t="s">
        <v>190</v>
      </c>
      <c r="AV1416" s="12" t="s">
        <v>80</v>
      </c>
      <c r="AW1416" s="12" t="s">
        <v>27</v>
      </c>
      <c r="AX1416" s="12" t="s">
        <v>72</v>
      </c>
      <c r="AY1416" s="147" t="s">
        <v>182</v>
      </c>
    </row>
    <row r="1417" spans="2:65" s="13" customFormat="1">
      <c r="B1417" s="151"/>
      <c r="D1417" s="141" t="s">
        <v>196</v>
      </c>
      <c r="E1417" s="152" t="s">
        <v>1</v>
      </c>
      <c r="F1417" s="153" t="s">
        <v>1389</v>
      </c>
      <c r="H1417" s="154">
        <v>58.08</v>
      </c>
      <c r="L1417" s="151"/>
      <c r="M1417" s="155"/>
      <c r="T1417" s="156"/>
      <c r="AT1417" s="152" t="s">
        <v>196</v>
      </c>
      <c r="AU1417" s="152" t="s">
        <v>190</v>
      </c>
      <c r="AV1417" s="13" t="s">
        <v>190</v>
      </c>
      <c r="AW1417" s="13" t="s">
        <v>27</v>
      </c>
      <c r="AX1417" s="13" t="s">
        <v>72</v>
      </c>
      <c r="AY1417" s="152" t="s">
        <v>182</v>
      </c>
    </row>
    <row r="1418" spans="2:65" s="12" customFormat="1">
      <c r="B1418" s="146"/>
      <c r="D1418" s="141" t="s">
        <v>196</v>
      </c>
      <c r="E1418" s="147" t="s">
        <v>1</v>
      </c>
      <c r="F1418" s="148" t="s">
        <v>1390</v>
      </c>
      <c r="H1418" s="147" t="s">
        <v>1</v>
      </c>
      <c r="L1418" s="146"/>
      <c r="M1418" s="149"/>
      <c r="T1418" s="150"/>
      <c r="AT1418" s="147" t="s">
        <v>196</v>
      </c>
      <c r="AU1418" s="147" t="s">
        <v>190</v>
      </c>
      <c r="AV1418" s="12" t="s">
        <v>80</v>
      </c>
      <c r="AW1418" s="12" t="s">
        <v>27</v>
      </c>
      <c r="AX1418" s="12" t="s">
        <v>72</v>
      </c>
      <c r="AY1418" s="147" t="s">
        <v>182</v>
      </c>
    </row>
    <row r="1419" spans="2:65" s="13" customFormat="1">
      <c r="B1419" s="151"/>
      <c r="D1419" s="141" t="s">
        <v>196</v>
      </c>
      <c r="E1419" s="152" t="s">
        <v>1</v>
      </c>
      <c r="F1419" s="153" t="s">
        <v>1391</v>
      </c>
      <c r="H1419" s="154">
        <v>5</v>
      </c>
      <c r="L1419" s="151"/>
      <c r="M1419" s="155"/>
      <c r="T1419" s="156"/>
      <c r="AT1419" s="152" t="s">
        <v>196</v>
      </c>
      <c r="AU1419" s="152" t="s">
        <v>190</v>
      </c>
      <c r="AV1419" s="13" t="s">
        <v>190</v>
      </c>
      <c r="AW1419" s="13" t="s">
        <v>27</v>
      </c>
      <c r="AX1419" s="13" t="s">
        <v>72</v>
      </c>
      <c r="AY1419" s="152" t="s">
        <v>182</v>
      </c>
    </row>
    <row r="1420" spans="2:65" s="13" customFormat="1">
      <c r="B1420" s="151"/>
      <c r="D1420" s="141" t="s">
        <v>196</v>
      </c>
      <c r="E1420" s="152" t="s">
        <v>1</v>
      </c>
      <c r="F1420" s="153" t="s">
        <v>1392</v>
      </c>
      <c r="H1420" s="154">
        <v>5.24</v>
      </c>
      <c r="L1420" s="151"/>
      <c r="M1420" s="155"/>
      <c r="T1420" s="156"/>
      <c r="AT1420" s="152" t="s">
        <v>196</v>
      </c>
      <c r="AU1420" s="152" t="s">
        <v>190</v>
      </c>
      <c r="AV1420" s="13" t="s">
        <v>190</v>
      </c>
      <c r="AW1420" s="13" t="s">
        <v>27</v>
      </c>
      <c r="AX1420" s="13" t="s">
        <v>72</v>
      </c>
      <c r="AY1420" s="152" t="s">
        <v>182</v>
      </c>
    </row>
    <row r="1421" spans="2:65" s="12" customFormat="1">
      <c r="B1421" s="146"/>
      <c r="D1421" s="141" t="s">
        <v>196</v>
      </c>
      <c r="E1421" s="147" t="s">
        <v>1</v>
      </c>
      <c r="F1421" s="148" t="s">
        <v>1393</v>
      </c>
      <c r="H1421" s="147" t="s">
        <v>1</v>
      </c>
      <c r="L1421" s="146"/>
      <c r="M1421" s="149"/>
      <c r="T1421" s="150"/>
      <c r="AT1421" s="147" t="s">
        <v>196</v>
      </c>
      <c r="AU1421" s="147" t="s">
        <v>190</v>
      </c>
      <c r="AV1421" s="12" t="s">
        <v>80</v>
      </c>
      <c r="AW1421" s="12" t="s">
        <v>27</v>
      </c>
      <c r="AX1421" s="12" t="s">
        <v>72</v>
      </c>
      <c r="AY1421" s="147" t="s">
        <v>182</v>
      </c>
    </row>
    <row r="1422" spans="2:65" s="13" customFormat="1">
      <c r="B1422" s="151"/>
      <c r="D1422" s="141" t="s">
        <v>196</v>
      </c>
      <c r="E1422" s="152" t="s">
        <v>1</v>
      </c>
      <c r="F1422" s="153" t="s">
        <v>1394</v>
      </c>
      <c r="H1422" s="154">
        <v>3.68</v>
      </c>
      <c r="L1422" s="151"/>
      <c r="M1422" s="155"/>
      <c r="T1422" s="156"/>
      <c r="AT1422" s="152" t="s">
        <v>196</v>
      </c>
      <c r="AU1422" s="152" t="s">
        <v>190</v>
      </c>
      <c r="AV1422" s="13" t="s">
        <v>190</v>
      </c>
      <c r="AW1422" s="13" t="s">
        <v>27</v>
      </c>
      <c r="AX1422" s="13" t="s">
        <v>72</v>
      </c>
      <c r="AY1422" s="152" t="s">
        <v>182</v>
      </c>
    </row>
    <row r="1423" spans="2:65" s="13" customFormat="1">
      <c r="B1423" s="151"/>
      <c r="D1423" s="141" t="s">
        <v>196</v>
      </c>
      <c r="E1423" s="152" t="s">
        <v>1</v>
      </c>
      <c r="F1423" s="153" t="s">
        <v>1395</v>
      </c>
      <c r="H1423" s="154">
        <v>2.64</v>
      </c>
      <c r="L1423" s="151"/>
      <c r="M1423" s="155"/>
      <c r="T1423" s="156"/>
      <c r="AT1423" s="152" t="s">
        <v>196</v>
      </c>
      <c r="AU1423" s="152" t="s">
        <v>190</v>
      </c>
      <c r="AV1423" s="13" t="s">
        <v>190</v>
      </c>
      <c r="AW1423" s="13" t="s">
        <v>27</v>
      </c>
      <c r="AX1423" s="13" t="s">
        <v>72</v>
      </c>
      <c r="AY1423" s="152" t="s">
        <v>182</v>
      </c>
    </row>
    <row r="1424" spans="2:65" s="12" customFormat="1">
      <c r="B1424" s="146"/>
      <c r="D1424" s="141" t="s">
        <v>196</v>
      </c>
      <c r="E1424" s="147" t="s">
        <v>1</v>
      </c>
      <c r="F1424" s="148" t="s">
        <v>1396</v>
      </c>
      <c r="H1424" s="147" t="s">
        <v>1</v>
      </c>
      <c r="L1424" s="146"/>
      <c r="M1424" s="149"/>
      <c r="T1424" s="150"/>
      <c r="AT1424" s="147" t="s">
        <v>196</v>
      </c>
      <c r="AU1424" s="147" t="s">
        <v>190</v>
      </c>
      <c r="AV1424" s="12" t="s">
        <v>80</v>
      </c>
      <c r="AW1424" s="12" t="s">
        <v>27</v>
      </c>
      <c r="AX1424" s="12" t="s">
        <v>72</v>
      </c>
      <c r="AY1424" s="147" t="s">
        <v>182</v>
      </c>
    </row>
    <row r="1425" spans="2:65" s="13" customFormat="1">
      <c r="B1425" s="151"/>
      <c r="D1425" s="141" t="s">
        <v>196</v>
      </c>
      <c r="E1425" s="152" t="s">
        <v>1</v>
      </c>
      <c r="F1425" s="153" t="s">
        <v>1397</v>
      </c>
      <c r="H1425" s="154">
        <v>22.75</v>
      </c>
      <c r="L1425" s="151"/>
      <c r="M1425" s="155"/>
      <c r="T1425" s="156"/>
      <c r="AT1425" s="152" t="s">
        <v>196</v>
      </c>
      <c r="AU1425" s="152" t="s">
        <v>190</v>
      </c>
      <c r="AV1425" s="13" t="s">
        <v>190</v>
      </c>
      <c r="AW1425" s="13" t="s">
        <v>27</v>
      </c>
      <c r="AX1425" s="13" t="s">
        <v>72</v>
      </c>
      <c r="AY1425" s="152" t="s">
        <v>182</v>
      </c>
    </row>
    <row r="1426" spans="2:65" s="12" customFormat="1">
      <c r="B1426" s="146"/>
      <c r="D1426" s="141" t="s">
        <v>196</v>
      </c>
      <c r="E1426" s="147" t="s">
        <v>1</v>
      </c>
      <c r="F1426" s="148" t="s">
        <v>1398</v>
      </c>
      <c r="H1426" s="147" t="s">
        <v>1</v>
      </c>
      <c r="L1426" s="146"/>
      <c r="M1426" s="149"/>
      <c r="T1426" s="150"/>
      <c r="AT1426" s="147" t="s">
        <v>196</v>
      </c>
      <c r="AU1426" s="147" t="s">
        <v>190</v>
      </c>
      <c r="AV1426" s="12" t="s">
        <v>80</v>
      </c>
      <c r="AW1426" s="12" t="s">
        <v>27</v>
      </c>
      <c r="AX1426" s="12" t="s">
        <v>72</v>
      </c>
      <c r="AY1426" s="147" t="s">
        <v>182</v>
      </c>
    </row>
    <row r="1427" spans="2:65" s="13" customFormat="1">
      <c r="B1427" s="151"/>
      <c r="D1427" s="141" t="s">
        <v>196</v>
      </c>
      <c r="E1427" s="152" t="s">
        <v>1</v>
      </c>
      <c r="F1427" s="153" t="s">
        <v>1399</v>
      </c>
      <c r="H1427" s="154">
        <v>3.3130000000000002</v>
      </c>
      <c r="L1427" s="151"/>
      <c r="M1427" s="155"/>
      <c r="T1427" s="156"/>
      <c r="AT1427" s="152" t="s">
        <v>196</v>
      </c>
      <c r="AU1427" s="152" t="s">
        <v>190</v>
      </c>
      <c r="AV1427" s="13" t="s">
        <v>190</v>
      </c>
      <c r="AW1427" s="13" t="s">
        <v>27</v>
      </c>
      <c r="AX1427" s="13" t="s">
        <v>72</v>
      </c>
      <c r="AY1427" s="152" t="s">
        <v>182</v>
      </c>
    </row>
    <row r="1428" spans="2:65" s="13" customFormat="1">
      <c r="B1428" s="151"/>
      <c r="D1428" s="141" t="s">
        <v>196</v>
      </c>
      <c r="E1428" s="152" t="s">
        <v>1</v>
      </c>
      <c r="F1428" s="153" t="s">
        <v>1400</v>
      </c>
      <c r="H1428" s="154">
        <v>0.438</v>
      </c>
      <c r="L1428" s="151"/>
      <c r="M1428" s="155"/>
      <c r="T1428" s="156"/>
      <c r="AT1428" s="152" t="s">
        <v>196</v>
      </c>
      <c r="AU1428" s="152" t="s">
        <v>190</v>
      </c>
      <c r="AV1428" s="13" t="s">
        <v>190</v>
      </c>
      <c r="AW1428" s="13" t="s">
        <v>27</v>
      </c>
      <c r="AX1428" s="13" t="s">
        <v>72</v>
      </c>
      <c r="AY1428" s="152" t="s">
        <v>182</v>
      </c>
    </row>
    <row r="1429" spans="2:65" s="12" customFormat="1">
      <c r="B1429" s="146"/>
      <c r="D1429" s="141" t="s">
        <v>196</v>
      </c>
      <c r="E1429" s="147" t="s">
        <v>1</v>
      </c>
      <c r="F1429" s="148" t="s">
        <v>1401</v>
      </c>
      <c r="H1429" s="147" t="s">
        <v>1</v>
      </c>
      <c r="L1429" s="146"/>
      <c r="M1429" s="149"/>
      <c r="T1429" s="150"/>
      <c r="AT1429" s="147" t="s">
        <v>196</v>
      </c>
      <c r="AU1429" s="147" t="s">
        <v>190</v>
      </c>
      <c r="AV1429" s="12" t="s">
        <v>80</v>
      </c>
      <c r="AW1429" s="12" t="s">
        <v>27</v>
      </c>
      <c r="AX1429" s="12" t="s">
        <v>72</v>
      </c>
      <c r="AY1429" s="147" t="s">
        <v>182</v>
      </c>
    </row>
    <row r="1430" spans="2:65" s="13" customFormat="1">
      <c r="B1430" s="151"/>
      <c r="D1430" s="141" t="s">
        <v>196</v>
      </c>
      <c r="E1430" s="152" t="s">
        <v>1</v>
      </c>
      <c r="F1430" s="153" t="s">
        <v>1402</v>
      </c>
      <c r="H1430" s="154">
        <v>49.93</v>
      </c>
      <c r="L1430" s="151"/>
      <c r="M1430" s="155"/>
      <c r="T1430" s="156"/>
      <c r="AT1430" s="152" t="s">
        <v>196</v>
      </c>
      <c r="AU1430" s="152" t="s">
        <v>190</v>
      </c>
      <c r="AV1430" s="13" t="s">
        <v>190</v>
      </c>
      <c r="AW1430" s="13" t="s">
        <v>27</v>
      </c>
      <c r="AX1430" s="13" t="s">
        <v>72</v>
      </c>
      <c r="AY1430" s="152" t="s">
        <v>182</v>
      </c>
    </row>
    <row r="1431" spans="2:65" s="14" customFormat="1">
      <c r="B1431" s="157"/>
      <c r="D1431" s="141" t="s">
        <v>196</v>
      </c>
      <c r="E1431" s="158" t="s">
        <v>1</v>
      </c>
      <c r="F1431" s="159" t="s">
        <v>201</v>
      </c>
      <c r="H1431" s="160">
        <v>309.58100000000002</v>
      </c>
      <c r="L1431" s="157"/>
      <c r="M1431" s="161"/>
      <c r="T1431" s="162"/>
      <c r="AT1431" s="158" t="s">
        <v>196</v>
      </c>
      <c r="AU1431" s="158" t="s">
        <v>190</v>
      </c>
      <c r="AV1431" s="14" t="s">
        <v>189</v>
      </c>
      <c r="AW1431" s="14" t="s">
        <v>27</v>
      </c>
      <c r="AX1431" s="14" t="s">
        <v>80</v>
      </c>
      <c r="AY1431" s="158" t="s">
        <v>182</v>
      </c>
    </row>
    <row r="1432" spans="2:65" s="1" customFormat="1" ht="24.2" customHeight="1">
      <c r="B1432" s="29"/>
      <c r="C1432" s="163" t="s">
        <v>1403</v>
      </c>
      <c r="D1432" s="163" t="s">
        <v>325</v>
      </c>
      <c r="E1432" s="164" t="s">
        <v>1379</v>
      </c>
      <c r="F1432" s="165" t="s">
        <v>1380</v>
      </c>
      <c r="G1432" s="166" t="s">
        <v>319</v>
      </c>
      <c r="H1432" s="167">
        <v>92.873999999999995</v>
      </c>
      <c r="I1432" s="168">
        <v>1341.13</v>
      </c>
      <c r="J1432" s="168">
        <f>ROUND(I1432*H1432,2)</f>
        <v>124556.11</v>
      </c>
      <c r="K1432" s="165" t="s">
        <v>1</v>
      </c>
      <c r="L1432" s="169"/>
      <c r="M1432" s="170" t="s">
        <v>1</v>
      </c>
      <c r="N1432" s="171" t="s">
        <v>38</v>
      </c>
      <c r="O1432" s="137">
        <v>0</v>
      </c>
      <c r="P1432" s="137">
        <f>O1432*H1432</f>
        <v>0</v>
      </c>
      <c r="Q1432" s="137">
        <v>2.222E-2</v>
      </c>
      <c r="R1432" s="137">
        <f>Q1432*H1432</f>
        <v>2.0636602800000001</v>
      </c>
      <c r="S1432" s="137">
        <v>0</v>
      </c>
      <c r="T1432" s="138">
        <f>S1432*H1432</f>
        <v>0</v>
      </c>
      <c r="AR1432" s="139" t="s">
        <v>1381</v>
      </c>
      <c r="AT1432" s="139" t="s">
        <v>325</v>
      </c>
      <c r="AU1432" s="139" t="s">
        <v>190</v>
      </c>
      <c r="AY1432" s="17" t="s">
        <v>182</v>
      </c>
      <c r="BE1432" s="140">
        <f>IF(N1432="základní",J1432,0)</f>
        <v>0</v>
      </c>
      <c r="BF1432" s="140">
        <f>IF(N1432="snížená",J1432,0)</f>
        <v>124556.11</v>
      </c>
      <c r="BG1432" s="140">
        <f>IF(N1432="zákl. přenesená",J1432,0)</f>
        <v>0</v>
      </c>
      <c r="BH1432" s="140">
        <f>IF(N1432="sníž. přenesená",J1432,0)</f>
        <v>0</v>
      </c>
      <c r="BI1432" s="140">
        <f>IF(N1432="nulová",J1432,0)</f>
        <v>0</v>
      </c>
      <c r="BJ1432" s="17" t="s">
        <v>190</v>
      </c>
      <c r="BK1432" s="140">
        <f>ROUND(I1432*H1432,2)</f>
        <v>124556.11</v>
      </c>
      <c r="BL1432" s="17" t="s">
        <v>271</v>
      </c>
      <c r="BM1432" s="139" t="s">
        <v>1404</v>
      </c>
    </row>
    <row r="1433" spans="2:65" s="1" customFormat="1">
      <c r="B1433" s="29"/>
      <c r="D1433" s="141" t="s">
        <v>192</v>
      </c>
      <c r="F1433" s="142" t="s">
        <v>1380</v>
      </c>
      <c r="L1433" s="29"/>
      <c r="M1433" s="143"/>
      <c r="T1433" s="53"/>
      <c r="AT1433" s="17" t="s">
        <v>192</v>
      </c>
      <c r="AU1433" s="17" t="s">
        <v>190</v>
      </c>
    </row>
    <row r="1434" spans="2:65" s="13" customFormat="1">
      <c r="B1434" s="151"/>
      <c r="D1434" s="141" t="s">
        <v>196</v>
      </c>
      <c r="F1434" s="153" t="s">
        <v>1405</v>
      </c>
      <c r="H1434" s="154">
        <v>92.873999999999995</v>
      </c>
      <c r="L1434" s="151"/>
      <c r="M1434" s="155"/>
      <c r="T1434" s="156"/>
      <c r="AT1434" s="152" t="s">
        <v>196</v>
      </c>
      <c r="AU1434" s="152" t="s">
        <v>190</v>
      </c>
      <c r="AV1434" s="13" t="s">
        <v>190</v>
      </c>
      <c r="AW1434" s="13" t="s">
        <v>4</v>
      </c>
      <c r="AX1434" s="13" t="s">
        <v>80</v>
      </c>
      <c r="AY1434" s="152" t="s">
        <v>182</v>
      </c>
    </row>
    <row r="1435" spans="2:65" s="1" customFormat="1" ht="24.2" customHeight="1">
      <c r="B1435" s="29"/>
      <c r="C1435" s="129" t="s">
        <v>1406</v>
      </c>
      <c r="D1435" s="129" t="s">
        <v>184</v>
      </c>
      <c r="E1435" s="130" t="s">
        <v>1407</v>
      </c>
      <c r="F1435" s="131" t="s">
        <v>1408</v>
      </c>
      <c r="G1435" s="132" t="s">
        <v>187</v>
      </c>
      <c r="H1435" s="133">
        <v>201.75899999999999</v>
      </c>
      <c r="I1435" s="134">
        <v>29.5</v>
      </c>
      <c r="J1435" s="134">
        <f>ROUND(I1435*H1435,2)</f>
        <v>5951.89</v>
      </c>
      <c r="K1435" s="131" t="s">
        <v>188</v>
      </c>
      <c r="L1435" s="29"/>
      <c r="M1435" s="135" t="s">
        <v>1</v>
      </c>
      <c r="N1435" s="136" t="s">
        <v>38</v>
      </c>
      <c r="O1435" s="137">
        <v>5.3999999999999999E-2</v>
      </c>
      <c r="P1435" s="137">
        <f>O1435*H1435</f>
        <v>10.894985999999999</v>
      </c>
      <c r="Q1435" s="137">
        <v>0</v>
      </c>
      <c r="R1435" s="137">
        <f>Q1435*H1435</f>
        <v>0</v>
      </c>
      <c r="S1435" s="137">
        <v>0</v>
      </c>
      <c r="T1435" s="138">
        <f>S1435*H1435</f>
        <v>0</v>
      </c>
      <c r="AR1435" s="139" t="s">
        <v>271</v>
      </c>
      <c r="AT1435" s="139" t="s">
        <v>184</v>
      </c>
      <c r="AU1435" s="139" t="s">
        <v>190</v>
      </c>
      <c r="AY1435" s="17" t="s">
        <v>182</v>
      </c>
      <c r="BE1435" s="140">
        <f>IF(N1435="základní",J1435,0)</f>
        <v>0</v>
      </c>
      <c r="BF1435" s="140">
        <f>IF(N1435="snížená",J1435,0)</f>
        <v>5951.89</v>
      </c>
      <c r="BG1435" s="140">
        <f>IF(N1435="zákl. přenesená",J1435,0)</f>
        <v>0</v>
      </c>
      <c r="BH1435" s="140">
        <f>IF(N1435="sníž. přenesená",J1435,0)</f>
        <v>0</v>
      </c>
      <c r="BI1435" s="140">
        <f>IF(N1435="nulová",J1435,0)</f>
        <v>0</v>
      </c>
      <c r="BJ1435" s="17" t="s">
        <v>190</v>
      </c>
      <c r="BK1435" s="140">
        <f>ROUND(I1435*H1435,2)</f>
        <v>5951.89</v>
      </c>
      <c r="BL1435" s="17" t="s">
        <v>271</v>
      </c>
      <c r="BM1435" s="139" t="s">
        <v>1409</v>
      </c>
    </row>
    <row r="1436" spans="2:65" s="1" customFormat="1" ht="19.5">
      <c r="B1436" s="29"/>
      <c r="D1436" s="141" t="s">
        <v>192</v>
      </c>
      <c r="F1436" s="142" t="s">
        <v>1410</v>
      </c>
      <c r="L1436" s="29"/>
      <c r="M1436" s="143"/>
      <c r="T1436" s="53"/>
      <c r="AT1436" s="17" t="s">
        <v>192</v>
      </c>
      <c r="AU1436" s="17" t="s">
        <v>190</v>
      </c>
    </row>
    <row r="1437" spans="2:65" s="1" customFormat="1">
      <c r="B1437" s="29"/>
      <c r="D1437" s="144" t="s">
        <v>194</v>
      </c>
      <c r="F1437" s="145" t="s">
        <v>1411</v>
      </c>
      <c r="L1437" s="29"/>
      <c r="M1437" s="143"/>
      <c r="T1437" s="53"/>
      <c r="AT1437" s="17" t="s">
        <v>194</v>
      </c>
      <c r="AU1437" s="17" t="s">
        <v>190</v>
      </c>
    </row>
    <row r="1438" spans="2:65" s="12" customFormat="1">
      <c r="B1438" s="146"/>
      <c r="D1438" s="141" t="s">
        <v>196</v>
      </c>
      <c r="E1438" s="147" t="s">
        <v>1</v>
      </c>
      <c r="F1438" s="148" t="s">
        <v>1412</v>
      </c>
      <c r="H1438" s="147" t="s">
        <v>1</v>
      </c>
      <c r="L1438" s="146"/>
      <c r="M1438" s="149"/>
      <c r="T1438" s="150"/>
      <c r="AT1438" s="147" t="s">
        <v>196</v>
      </c>
      <c r="AU1438" s="147" t="s">
        <v>190</v>
      </c>
      <c r="AV1438" s="12" t="s">
        <v>80</v>
      </c>
      <c r="AW1438" s="12" t="s">
        <v>27</v>
      </c>
      <c r="AX1438" s="12" t="s">
        <v>72</v>
      </c>
      <c r="AY1438" s="147" t="s">
        <v>182</v>
      </c>
    </row>
    <row r="1439" spans="2:65" s="13" customFormat="1">
      <c r="B1439" s="151"/>
      <c r="D1439" s="141" t="s">
        <v>196</v>
      </c>
      <c r="E1439" s="152" t="s">
        <v>1</v>
      </c>
      <c r="F1439" s="153" t="s">
        <v>1413</v>
      </c>
      <c r="H1439" s="154">
        <v>55.2</v>
      </c>
      <c r="L1439" s="151"/>
      <c r="M1439" s="155"/>
      <c r="T1439" s="156"/>
      <c r="AT1439" s="152" t="s">
        <v>196</v>
      </c>
      <c r="AU1439" s="152" t="s">
        <v>190</v>
      </c>
      <c r="AV1439" s="13" t="s">
        <v>190</v>
      </c>
      <c r="AW1439" s="13" t="s">
        <v>27</v>
      </c>
      <c r="AX1439" s="13" t="s">
        <v>72</v>
      </c>
      <c r="AY1439" s="152" t="s">
        <v>182</v>
      </c>
    </row>
    <row r="1440" spans="2:65" s="13" customFormat="1">
      <c r="B1440" s="151"/>
      <c r="D1440" s="141" t="s">
        <v>196</v>
      </c>
      <c r="E1440" s="152" t="s">
        <v>1</v>
      </c>
      <c r="F1440" s="153" t="s">
        <v>1414</v>
      </c>
      <c r="H1440" s="154">
        <v>42</v>
      </c>
      <c r="L1440" s="151"/>
      <c r="M1440" s="155"/>
      <c r="T1440" s="156"/>
      <c r="AT1440" s="152" t="s">
        <v>196</v>
      </c>
      <c r="AU1440" s="152" t="s">
        <v>190</v>
      </c>
      <c r="AV1440" s="13" t="s">
        <v>190</v>
      </c>
      <c r="AW1440" s="13" t="s">
        <v>27</v>
      </c>
      <c r="AX1440" s="13" t="s">
        <v>72</v>
      </c>
      <c r="AY1440" s="152" t="s">
        <v>182</v>
      </c>
    </row>
    <row r="1441" spans="2:51" s="15" customFormat="1">
      <c r="B1441" s="172"/>
      <c r="D1441" s="141" t="s">
        <v>196</v>
      </c>
      <c r="E1441" s="173" t="s">
        <v>1</v>
      </c>
      <c r="F1441" s="174" t="s">
        <v>379</v>
      </c>
      <c r="H1441" s="175">
        <v>97.2</v>
      </c>
      <c r="L1441" s="172"/>
      <c r="M1441" s="176"/>
      <c r="T1441" s="177"/>
      <c r="AT1441" s="173" t="s">
        <v>196</v>
      </c>
      <c r="AU1441" s="173" t="s">
        <v>190</v>
      </c>
      <c r="AV1441" s="15" t="s">
        <v>106</v>
      </c>
      <c r="AW1441" s="15" t="s">
        <v>27</v>
      </c>
      <c r="AX1441" s="15" t="s">
        <v>72</v>
      </c>
      <c r="AY1441" s="173" t="s">
        <v>182</v>
      </c>
    </row>
    <row r="1442" spans="2:51" s="12" customFormat="1">
      <c r="B1442" s="146"/>
      <c r="D1442" s="141" t="s">
        <v>196</v>
      </c>
      <c r="E1442" s="147" t="s">
        <v>1</v>
      </c>
      <c r="F1442" s="148" t="s">
        <v>1415</v>
      </c>
      <c r="H1442" s="147" t="s">
        <v>1</v>
      </c>
      <c r="L1442" s="146"/>
      <c r="M1442" s="149"/>
      <c r="T1442" s="150"/>
      <c r="AT1442" s="147" t="s">
        <v>196</v>
      </c>
      <c r="AU1442" s="147" t="s">
        <v>190</v>
      </c>
      <c r="AV1442" s="12" t="s">
        <v>80</v>
      </c>
      <c r="AW1442" s="12" t="s">
        <v>27</v>
      </c>
      <c r="AX1442" s="12" t="s">
        <v>72</v>
      </c>
      <c r="AY1442" s="147" t="s">
        <v>182</v>
      </c>
    </row>
    <row r="1443" spans="2:51" s="13" customFormat="1">
      <c r="B1443" s="151"/>
      <c r="D1443" s="141" t="s">
        <v>196</v>
      </c>
      <c r="E1443" s="152" t="s">
        <v>1</v>
      </c>
      <c r="F1443" s="153" t="s">
        <v>1416</v>
      </c>
      <c r="H1443" s="154">
        <v>15.238</v>
      </c>
      <c r="L1443" s="151"/>
      <c r="M1443" s="155"/>
      <c r="T1443" s="156"/>
      <c r="AT1443" s="152" t="s">
        <v>196</v>
      </c>
      <c r="AU1443" s="152" t="s">
        <v>190</v>
      </c>
      <c r="AV1443" s="13" t="s">
        <v>190</v>
      </c>
      <c r="AW1443" s="13" t="s">
        <v>27</v>
      </c>
      <c r="AX1443" s="13" t="s">
        <v>72</v>
      </c>
      <c r="AY1443" s="152" t="s">
        <v>182</v>
      </c>
    </row>
    <row r="1444" spans="2:51" s="13" customFormat="1">
      <c r="B1444" s="151"/>
      <c r="D1444" s="141" t="s">
        <v>196</v>
      </c>
      <c r="E1444" s="152" t="s">
        <v>1</v>
      </c>
      <c r="F1444" s="153" t="s">
        <v>1417</v>
      </c>
      <c r="H1444" s="154">
        <v>4.0250000000000004</v>
      </c>
      <c r="L1444" s="151"/>
      <c r="M1444" s="155"/>
      <c r="T1444" s="156"/>
      <c r="AT1444" s="152" t="s">
        <v>196</v>
      </c>
      <c r="AU1444" s="152" t="s">
        <v>190</v>
      </c>
      <c r="AV1444" s="13" t="s">
        <v>190</v>
      </c>
      <c r="AW1444" s="13" t="s">
        <v>27</v>
      </c>
      <c r="AX1444" s="13" t="s">
        <v>72</v>
      </c>
      <c r="AY1444" s="152" t="s">
        <v>182</v>
      </c>
    </row>
    <row r="1445" spans="2:51" s="13" customFormat="1">
      <c r="B1445" s="151"/>
      <c r="D1445" s="141" t="s">
        <v>196</v>
      </c>
      <c r="E1445" s="152" t="s">
        <v>1</v>
      </c>
      <c r="F1445" s="153" t="s">
        <v>1418</v>
      </c>
      <c r="H1445" s="154">
        <v>4.95</v>
      </c>
      <c r="L1445" s="151"/>
      <c r="M1445" s="155"/>
      <c r="T1445" s="156"/>
      <c r="AT1445" s="152" t="s">
        <v>196</v>
      </c>
      <c r="AU1445" s="152" t="s">
        <v>190</v>
      </c>
      <c r="AV1445" s="13" t="s">
        <v>190</v>
      </c>
      <c r="AW1445" s="13" t="s">
        <v>27</v>
      </c>
      <c r="AX1445" s="13" t="s">
        <v>72</v>
      </c>
      <c r="AY1445" s="152" t="s">
        <v>182</v>
      </c>
    </row>
    <row r="1446" spans="2:51" s="13" customFormat="1">
      <c r="B1446" s="151"/>
      <c r="D1446" s="141" t="s">
        <v>196</v>
      </c>
      <c r="E1446" s="152" t="s">
        <v>1</v>
      </c>
      <c r="F1446" s="153" t="s">
        <v>1419</v>
      </c>
      <c r="H1446" s="154">
        <v>7.29</v>
      </c>
      <c r="L1446" s="151"/>
      <c r="M1446" s="155"/>
      <c r="T1446" s="156"/>
      <c r="AT1446" s="152" t="s">
        <v>196</v>
      </c>
      <c r="AU1446" s="152" t="s">
        <v>190</v>
      </c>
      <c r="AV1446" s="13" t="s">
        <v>190</v>
      </c>
      <c r="AW1446" s="13" t="s">
        <v>27</v>
      </c>
      <c r="AX1446" s="13" t="s">
        <v>72</v>
      </c>
      <c r="AY1446" s="152" t="s">
        <v>182</v>
      </c>
    </row>
    <row r="1447" spans="2:51" s="13" customFormat="1">
      <c r="B1447" s="151"/>
      <c r="D1447" s="141" t="s">
        <v>196</v>
      </c>
      <c r="E1447" s="152" t="s">
        <v>1</v>
      </c>
      <c r="F1447" s="153" t="s">
        <v>1420</v>
      </c>
      <c r="H1447" s="154">
        <v>0.22500000000000001</v>
      </c>
      <c r="L1447" s="151"/>
      <c r="M1447" s="155"/>
      <c r="T1447" s="156"/>
      <c r="AT1447" s="152" t="s">
        <v>196</v>
      </c>
      <c r="AU1447" s="152" t="s">
        <v>190</v>
      </c>
      <c r="AV1447" s="13" t="s">
        <v>190</v>
      </c>
      <c r="AW1447" s="13" t="s">
        <v>27</v>
      </c>
      <c r="AX1447" s="13" t="s">
        <v>72</v>
      </c>
      <c r="AY1447" s="152" t="s">
        <v>182</v>
      </c>
    </row>
    <row r="1448" spans="2:51" s="13" customFormat="1">
      <c r="B1448" s="151"/>
      <c r="D1448" s="141" t="s">
        <v>196</v>
      </c>
      <c r="E1448" s="152" t="s">
        <v>1</v>
      </c>
      <c r="F1448" s="153" t="s">
        <v>1421</v>
      </c>
      <c r="H1448" s="154">
        <v>1.7669999999999999</v>
      </c>
      <c r="L1448" s="151"/>
      <c r="M1448" s="155"/>
      <c r="T1448" s="156"/>
      <c r="AT1448" s="152" t="s">
        <v>196</v>
      </c>
      <c r="AU1448" s="152" t="s">
        <v>190</v>
      </c>
      <c r="AV1448" s="13" t="s">
        <v>190</v>
      </c>
      <c r="AW1448" s="13" t="s">
        <v>27</v>
      </c>
      <c r="AX1448" s="13" t="s">
        <v>72</v>
      </c>
      <c r="AY1448" s="152" t="s">
        <v>182</v>
      </c>
    </row>
    <row r="1449" spans="2:51" s="13" customFormat="1">
      <c r="B1449" s="151"/>
      <c r="D1449" s="141" t="s">
        <v>196</v>
      </c>
      <c r="E1449" s="152" t="s">
        <v>1</v>
      </c>
      <c r="F1449" s="153" t="s">
        <v>1422</v>
      </c>
      <c r="H1449" s="154">
        <v>2.016</v>
      </c>
      <c r="L1449" s="151"/>
      <c r="M1449" s="155"/>
      <c r="T1449" s="156"/>
      <c r="AT1449" s="152" t="s">
        <v>196</v>
      </c>
      <c r="AU1449" s="152" t="s">
        <v>190</v>
      </c>
      <c r="AV1449" s="13" t="s">
        <v>190</v>
      </c>
      <c r="AW1449" s="13" t="s">
        <v>27</v>
      </c>
      <c r="AX1449" s="13" t="s">
        <v>72</v>
      </c>
      <c r="AY1449" s="152" t="s">
        <v>182</v>
      </c>
    </row>
    <row r="1450" spans="2:51" s="13" customFormat="1">
      <c r="B1450" s="151"/>
      <c r="D1450" s="141" t="s">
        <v>196</v>
      </c>
      <c r="E1450" s="152" t="s">
        <v>1</v>
      </c>
      <c r="F1450" s="153" t="s">
        <v>1423</v>
      </c>
      <c r="H1450" s="154">
        <v>3.9380000000000002</v>
      </c>
      <c r="L1450" s="151"/>
      <c r="M1450" s="155"/>
      <c r="T1450" s="156"/>
      <c r="AT1450" s="152" t="s">
        <v>196</v>
      </c>
      <c r="AU1450" s="152" t="s">
        <v>190</v>
      </c>
      <c r="AV1450" s="13" t="s">
        <v>190</v>
      </c>
      <c r="AW1450" s="13" t="s">
        <v>27</v>
      </c>
      <c r="AX1450" s="13" t="s">
        <v>72</v>
      </c>
      <c r="AY1450" s="152" t="s">
        <v>182</v>
      </c>
    </row>
    <row r="1451" spans="2:51" s="13" customFormat="1">
      <c r="B1451" s="151"/>
      <c r="D1451" s="141" t="s">
        <v>196</v>
      </c>
      <c r="E1451" s="152" t="s">
        <v>1</v>
      </c>
      <c r="F1451" s="153" t="s">
        <v>1424</v>
      </c>
      <c r="H1451" s="154">
        <v>39.375</v>
      </c>
      <c r="L1451" s="151"/>
      <c r="M1451" s="155"/>
      <c r="T1451" s="156"/>
      <c r="AT1451" s="152" t="s">
        <v>196</v>
      </c>
      <c r="AU1451" s="152" t="s">
        <v>190</v>
      </c>
      <c r="AV1451" s="13" t="s">
        <v>190</v>
      </c>
      <c r="AW1451" s="13" t="s">
        <v>27</v>
      </c>
      <c r="AX1451" s="13" t="s">
        <v>72</v>
      </c>
      <c r="AY1451" s="152" t="s">
        <v>182</v>
      </c>
    </row>
    <row r="1452" spans="2:51" s="15" customFormat="1">
      <c r="B1452" s="172"/>
      <c r="D1452" s="141" t="s">
        <v>196</v>
      </c>
      <c r="E1452" s="173" t="s">
        <v>1</v>
      </c>
      <c r="F1452" s="174" t="s">
        <v>379</v>
      </c>
      <c r="H1452" s="175">
        <v>78.823999999999998</v>
      </c>
      <c r="L1452" s="172"/>
      <c r="M1452" s="176"/>
      <c r="T1452" s="177"/>
      <c r="AT1452" s="173" t="s">
        <v>196</v>
      </c>
      <c r="AU1452" s="173" t="s">
        <v>190</v>
      </c>
      <c r="AV1452" s="15" t="s">
        <v>106</v>
      </c>
      <c r="AW1452" s="15" t="s">
        <v>27</v>
      </c>
      <c r="AX1452" s="15" t="s">
        <v>72</v>
      </c>
      <c r="AY1452" s="173" t="s">
        <v>182</v>
      </c>
    </row>
    <row r="1453" spans="2:51" s="12" customFormat="1">
      <c r="B1453" s="146"/>
      <c r="D1453" s="141" t="s">
        <v>196</v>
      </c>
      <c r="E1453" s="147" t="s">
        <v>1</v>
      </c>
      <c r="F1453" s="148" t="s">
        <v>1425</v>
      </c>
      <c r="H1453" s="147" t="s">
        <v>1</v>
      </c>
      <c r="L1453" s="146"/>
      <c r="M1453" s="149"/>
      <c r="T1453" s="150"/>
      <c r="AT1453" s="147" t="s">
        <v>196</v>
      </c>
      <c r="AU1453" s="147" t="s">
        <v>190</v>
      </c>
      <c r="AV1453" s="12" t="s">
        <v>80</v>
      </c>
      <c r="AW1453" s="12" t="s">
        <v>27</v>
      </c>
      <c r="AX1453" s="12" t="s">
        <v>72</v>
      </c>
      <c r="AY1453" s="147" t="s">
        <v>182</v>
      </c>
    </row>
    <row r="1454" spans="2:51" s="13" customFormat="1">
      <c r="B1454" s="151"/>
      <c r="D1454" s="141" t="s">
        <v>196</v>
      </c>
      <c r="E1454" s="152" t="s">
        <v>1</v>
      </c>
      <c r="F1454" s="153" t="s">
        <v>1426</v>
      </c>
      <c r="H1454" s="154">
        <v>7.0229999999999997</v>
      </c>
      <c r="L1454" s="151"/>
      <c r="M1454" s="155"/>
      <c r="T1454" s="156"/>
      <c r="AT1454" s="152" t="s">
        <v>196</v>
      </c>
      <c r="AU1454" s="152" t="s">
        <v>190</v>
      </c>
      <c r="AV1454" s="13" t="s">
        <v>190</v>
      </c>
      <c r="AW1454" s="13" t="s">
        <v>27</v>
      </c>
      <c r="AX1454" s="13" t="s">
        <v>72</v>
      </c>
      <c r="AY1454" s="152" t="s">
        <v>182</v>
      </c>
    </row>
    <row r="1455" spans="2:51" s="13" customFormat="1">
      <c r="B1455" s="151"/>
      <c r="D1455" s="141" t="s">
        <v>196</v>
      </c>
      <c r="E1455" s="152" t="s">
        <v>1</v>
      </c>
      <c r="F1455" s="153" t="s">
        <v>1427</v>
      </c>
      <c r="H1455" s="154">
        <v>1.855</v>
      </c>
      <c r="L1455" s="151"/>
      <c r="M1455" s="155"/>
      <c r="T1455" s="156"/>
      <c r="AT1455" s="152" t="s">
        <v>196</v>
      </c>
      <c r="AU1455" s="152" t="s">
        <v>190</v>
      </c>
      <c r="AV1455" s="13" t="s">
        <v>190</v>
      </c>
      <c r="AW1455" s="13" t="s">
        <v>27</v>
      </c>
      <c r="AX1455" s="13" t="s">
        <v>72</v>
      </c>
      <c r="AY1455" s="152" t="s">
        <v>182</v>
      </c>
    </row>
    <row r="1456" spans="2:51" s="13" customFormat="1">
      <c r="B1456" s="151"/>
      <c r="D1456" s="141" t="s">
        <v>196</v>
      </c>
      <c r="E1456" s="152" t="s">
        <v>1</v>
      </c>
      <c r="F1456" s="153" t="s">
        <v>1428</v>
      </c>
      <c r="H1456" s="154">
        <v>2.915</v>
      </c>
      <c r="L1456" s="151"/>
      <c r="M1456" s="155"/>
      <c r="T1456" s="156"/>
      <c r="AT1456" s="152" t="s">
        <v>196</v>
      </c>
      <c r="AU1456" s="152" t="s">
        <v>190</v>
      </c>
      <c r="AV1456" s="13" t="s">
        <v>190</v>
      </c>
      <c r="AW1456" s="13" t="s">
        <v>27</v>
      </c>
      <c r="AX1456" s="13" t="s">
        <v>72</v>
      </c>
      <c r="AY1456" s="152" t="s">
        <v>182</v>
      </c>
    </row>
    <row r="1457" spans="2:65" s="13" customFormat="1">
      <c r="B1457" s="151"/>
      <c r="D1457" s="141" t="s">
        <v>196</v>
      </c>
      <c r="E1457" s="152" t="s">
        <v>1</v>
      </c>
      <c r="F1457" s="153" t="s">
        <v>1429</v>
      </c>
      <c r="H1457" s="154">
        <v>4.2930000000000001</v>
      </c>
      <c r="L1457" s="151"/>
      <c r="M1457" s="155"/>
      <c r="T1457" s="156"/>
      <c r="AT1457" s="152" t="s">
        <v>196</v>
      </c>
      <c r="AU1457" s="152" t="s">
        <v>190</v>
      </c>
      <c r="AV1457" s="13" t="s">
        <v>190</v>
      </c>
      <c r="AW1457" s="13" t="s">
        <v>27</v>
      </c>
      <c r="AX1457" s="13" t="s">
        <v>72</v>
      </c>
      <c r="AY1457" s="152" t="s">
        <v>182</v>
      </c>
    </row>
    <row r="1458" spans="2:65" s="13" customFormat="1">
      <c r="B1458" s="151"/>
      <c r="D1458" s="141" t="s">
        <v>196</v>
      </c>
      <c r="E1458" s="152" t="s">
        <v>1</v>
      </c>
      <c r="F1458" s="153" t="s">
        <v>1430</v>
      </c>
      <c r="H1458" s="154">
        <v>0.13300000000000001</v>
      </c>
      <c r="L1458" s="151"/>
      <c r="M1458" s="155"/>
      <c r="T1458" s="156"/>
      <c r="AT1458" s="152" t="s">
        <v>196</v>
      </c>
      <c r="AU1458" s="152" t="s">
        <v>190</v>
      </c>
      <c r="AV1458" s="13" t="s">
        <v>190</v>
      </c>
      <c r="AW1458" s="13" t="s">
        <v>27</v>
      </c>
      <c r="AX1458" s="13" t="s">
        <v>72</v>
      </c>
      <c r="AY1458" s="152" t="s">
        <v>182</v>
      </c>
    </row>
    <row r="1459" spans="2:65" s="13" customFormat="1">
      <c r="B1459" s="151"/>
      <c r="D1459" s="141" t="s">
        <v>196</v>
      </c>
      <c r="E1459" s="152" t="s">
        <v>1</v>
      </c>
      <c r="F1459" s="153" t="s">
        <v>1431</v>
      </c>
      <c r="H1459" s="154">
        <v>1.0409999999999999</v>
      </c>
      <c r="L1459" s="151"/>
      <c r="M1459" s="155"/>
      <c r="T1459" s="156"/>
      <c r="AT1459" s="152" t="s">
        <v>196</v>
      </c>
      <c r="AU1459" s="152" t="s">
        <v>190</v>
      </c>
      <c r="AV1459" s="13" t="s">
        <v>190</v>
      </c>
      <c r="AW1459" s="13" t="s">
        <v>27</v>
      </c>
      <c r="AX1459" s="13" t="s">
        <v>72</v>
      </c>
      <c r="AY1459" s="152" t="s">
        <v>182</v>
      </c>
    </row>
    <row r="1460" spans="2:65" s="13" customFormat="1">
      <c r="B1460" s="151"/>
      <c r="D1460" s="141" t="s">
        <v>196</v>
      </c>
      <c r="E1460" s="152" t="s">
        <v>1</v>
      </c>
      <c r="F1460" s="153" t="s">
        <v>1432</v>
      </c>
      <c r="H1460" s="154">
        <v>1.1870000000000001</v>
      </c>
      <c r="L1460" s="151"/>
      <c r="M1460" s="155"/>
      <c r="T1460" s="156"/>
      <c r="AT1460" s="152" t="s">
        <v>196</v>
      </c>
      <c r="AU1460" s="152" t="s">
        <v>190</v>
      </c>
      <c r="AV1460" s="13" t="s">
        <v>190</v>
      </c>
      <c r="AW1460" s="13" t="s">
        <v>27</v>
      </c>
      <c r="AX1460" s="13" t="s">
        <v>72</v>
      </c>
      <c r="AY1460" s="152" t="s">
        <v>182</v>
      </c>
    </row>
    <row r="1461" spans="2:65" s="13" customFormat="1">
      <c r="B1461" s="151"/>
      <c r="D1461" s="141" t="s">
        <v>196</v>
      </c>
      <c r="E1461" s="152" t="s">
        <v>1</v>
      </c>
      <c r="F1461" s="153" t="s">
        <v>1433</v>
      </c>
      <c r="H1461" s="154">
        <v>0.66300000000000003</v>
      </c>
      <c r="L1461" s="151"/>
      <c r="M1461" s="155"/>
      <c r="T1461" s="156"/>
      <c r="AT1461" s="152" t="s">
        <v>196</v>
      </c>
      <c r="AU1461" s="152" t="s">
        <v>190</v>
      </c>
      <c r="AV1461" s="13" t="s">
        <v>190</v>
      </c>
      <c r="AW1461" s="13" t="s">
        <v>27</v>
      </c>
      <c r="AX1461" s="13" t="s">
        <v>72</v>
      </c>
      <c r="AY1461" s="152" t="s">
        <v>182</v>
      </c>
    </row>
    <row r="1462" spans="2:65" s="13" customFormat="1">
      <c r="B1462" s="151"/>
      <c r="D1462" s="141" t="s">
        <v>196</v>
      </c>
      <c r="E1462" s="152" t="s">
        <v>1</v>
      </c>
      <c r="F1462" s="153" t="s">
        <v>1434</v>
      </c>
      <c r="H1462" s="154">
        <v>6.625</v>
      </c>
      <c r="L1462" s="151"/>
      <c r="M1462" s="155"/>
      <c r="T1462" s="156"/>
      <c r="AT1462" s="152" t="s">
        <v>196</v>
      </c>
      <c r="AU1462" s="152" t="s">
        <v>190</v>
      </c>
      <c r="AV1462" s="13" t="s">
        <v>190</v>
      </c>
      <c r="AW1462" s="13" t="s">
        <v>27</v>
      </c>
      <c r="AX1462" s="13" t="s">
        <v>72</v>
      </c>
      <c r="AY1462" s="152" t="s">
        <v>182</v>
      </c>
    </row>
    <row r="1463" spans="2:65" s="15" customFormat="1">
      <c r="B1463" s="172"/>
      <c r="D1463" s="141" t="s">
        <v>196</v>
      </c>
      <c r="E1463" s="173" t="s">
        <v>1</v>
      </c>
      <c r="F1463" s="174" t="s">
        <v>379</v>
      </c>
      <c r="H1463" s="175">
        <v>25.734999999999999</v>
      </c>
      <c r="L1463" s="172"/>
      <c r="M1463" s="176"/>
      <c r="T1463" s="177"/>
      <c r="AT1463" s="173" t="s">
        <v>196</v>
      </c>
      <c r="AU1463" s="173" t="s">
        <v>190</v>
      </c>
      <c r="AV1463" s="15" t="s">
        <v>106</v>
      </c>
      <c r="AW1463" s="15" t="s">
        <v>27</v>
      </c>
      <c r="AX1463" s="15" t="s">
        <v>72</v>
      </c>
      <c r="AY1463" s="173" t="s">
        <v>182</v>
      </c>
    </row>
    <row r="1464" spans="2:65" s="14" customFormat="1">
      <c r="B1464" s="157"/>
      <c r="D1464" s="141" t="s">
        <v>196</v>
      </c>
      <c r="E1464" s="158" t="s">
        <v>1</v>
      </c>
      <c r="F1464" s="159" t="s">
        <v>201</v>
      </c>
      <c r="H1464" s="160">
        <v>201.75899999999999</v>
      </c>
      <c r="L1464" s="157"/>
      <c r="M1464" s="161"/>
      <c r="T1464" s="162"/>
      <c r="AT1464" s="158" t="s">
        <v>196</v>
      </c>
      <c r="AU1464" s="158" t="s">
        <v>190</v>
      </c>
      <c r="AV1464" s="14" t="s">
        <v>189</v>
      </c>
      <c r="AW1464" s="14" t="s">
        <v>27</v>
      </c>
      <c r="AX1464" s="14" t="s">
        <v>80</v>
      </c>
      <c r="AY1464" s="158" t="s">
        <v>182</v>
      </c>
    </row>
    <row r="1465" spans="2:65" s="1" customFormat="1" ht="24.2" customHeight="1">
      <c r="B1465" s="29"/>
      <c r="C1465" s="163" t="s">
        <v>1435</v>
      </c>
      <c r="D1465" s="163" t="s">
        <v>325</v>
      </c>
      <c r="E1465" s="164" t="s">
        <v>1379</v>
      </c>
      <c r="F1465" s="165" t="s">
        <v>1380</v>
      </c>
      <c r="G1465" s="166" t="s">
        <v>319</v>
      </c>
      <c r="H1465" s="167">
        <v>30.263999999999999</v>
      </c>
      <c r="I1465" s="168">
        <v>1341.13</v>
      </c>
      <c r="J1465" s="168">
        <f>ROUND(I1465*H1465,2)</f>
        <v>40587.96</v>
      </c>
      <c r="K1465" s="165" t="s">
        <v>1</v>
      </c>
      <c r="L1465" s="169"/>
      <c r="M1465" s="170" t="s">
        <v>1</v>
      </c>
      <c r="N1465" s="171" t="s">
        <v>38</v>
      </c>
      <c r="O1465" s="137">
        <v>0</v>
      </c>
      <c r="P1465" s="137">
        <f>O1465*H1465</f>
        <v>0</v>
      </c>
      <c r="Q1465" s="137">
        <v>2.222E-2</v>
      </c>
      <c r="R1465" s="137">
        <f>Q1465*H1465</f>
        <v>0.67246607999999997</v>
      </c>
      <c r="S1465" s="137">
        <v>0</v>
      </c>
      <c r="T1465" s="138">
        <f>S1465*H1465</f>
        <v>0</v>
      </c>
      <c r="AR1465" s="139" t="s">
        <v>1381</v>
      </c>
      <c r="AT1465" s="139" t="s">
        <v>325</v>
      </c>
      <c r="AU1465" s="139" t="s">
        <v>190</v>
      </c>
      <c r="AY1465" s="17" t="s">
        <v>182</v>
      </c>
      <c r="BE1465" s="140">
        <f>IF(N1465="základní",J1465,0)</f>
        <v>0</v>
      </c>
      <c r="BF1465" s="140">
        <f>IF(N1465="snížená",J1465,0)</f>
        <v>40587.96</v>
      </c>
      <c r="BG1465" s="140">
        <f>IF(N1465="zákl. přenesená",J1465,0)</f>
        <v>0</v>
      </c>
      <c r="BH1465" s="140">
        <f>IF(N1465="sníž. přenesená",J1465,0)</f>
        <v>0</v>
      </c>
      <c r="BI1465" s="140">
        <f>IF(N1465="nulová",J1465,0)</f>
        <v>0</v>
      </c>
      <c r="BJ1465" s="17" t="s">
        <v>190</v>
      </c>
      <c r="BK1465" s="140">
        <f>ROUND(I1465*H1465,2)</f>
        <v>40587.96</v>
      </c>
      <c r="BL1465" s="17" t="s">
        <v>271</v>
      </c>
      <c r="BM1465" s="139" t="s">
        <v>1436</v>
      </c>
    </row>
    <row r="1466" spans="2:65" s="1" customFormat="1">
      <c r="B1466" s="29"/>
      <c r="D1466" s="141" t="s">
        <v>192</v>
      </c>
      <c r="F1466" s="142" t="s">
        <v>1380</v>
      </c>
      <c r="L1466" s="29"/>
      <c r="M1466" s="143"/>
      <c r="T1466" s="53"/>
      <c r="AT1466" s="17" t="s">
        <v>192</v>
      </c>
      <c r="AU1466" s="17" t="s">
        <v>190</v>
      </c>
    </row>
    <row r="1467" spans="2:65" s="13" customFormat="1">
      <c r="B1467" s="151"/>
      <c r="D1467" s="141" t="s">
        <v>196</v>
      </c>
      <c r="F1467" s="153" t="s">
        <v>1437</v>
      </c>
      <c r="H1467" s="154">
        <v>30.263999999999999</v>
      </c>
      <c r="L1467" s="151"/>
      <c r="M1467" s="155"/>
      <c r="T1467" s="156"/>
      <c r="AT1467" s="152" t="s">
        <v>196</v>
      </c>
      <c r="AU1467" s="152" t="s">
        <v>190</v>
      </c>
      <c r="AV1467" s="13" t="s">
        <v>190</v>
      </c>
      <c r="AW1467" s="13" t="s">
        <v>4</v>
      </c>
      <c r="AX1467" s="13" t="s">
        <v>80</v>
      </c>
      <c r="AY1467" s="152" t="s">
        <v>182</v>
      </c>
    </row>
    <row r="1468" spans="2:65" s="1" customFormat="1" ht="24.2" customHeight="1">
      <c r="B1468" s="29"/>
      <c r="C1468" s="129" t="s">
        <v>1438</v>
      </c>
      <c r="D1468" s="129" t="s">
        <v>184</v>
      </c>
      <c r="E1468" s="130" t="s">
        <v>1407</v>
      </c>
      <c r="F1468" s="131" t="s">
        <v>1408</v>
      </c>
      <c r="G1468" s="132" t="s">
        <v>187</v>
      </c>
      <c r="H1468" s="133">
        <v>75.650000000000006</v>
      </c>
      <c r="I1468" s="134">
        <v>29.5</v>
      </c>
      <c r="J1468" s="134">
        <f>ROUND(I1468*H1468,2)</f>
        <v>2231.6799999999998</v>
      </c>
      <c r="K1468" s="131" t="s">
        <v>188</v>
      </c>
      <c r="L1468" s="29"/>
      <c r="M1468" s="135" t="s">
        <v>1</v>
      </c>
      <c r="N1468" s="136" t="s">
        <v>38</v>
      </c>
      <c r="O1468" s="137">
        <v>5.3999999999999999E-2</v>
      </c>
      <c r="P1468" s="137">
        <f>O1468*H1468</f>
        <v>4.0851000000000006</v>
      </c>
      <c r="Q1468" s="137">
        <v>0</v>
      </c>
      <c r="R1468" s="137">
        <f>Q1468*H1468</f>
        <v>0</v>
      </c>
      <c r="S1468" s="137">
        <v>0</v>
      </c>
      <c r="T1468" s="138">
        <f>S1468*H1468</f>
        <v>0</v>
      </c>
      <c r="AR1468" s="139" t="s">
        <v>271</v>
      </c>
      <c r="AT1468" s="139" t="s">
        <v>184</v>
      </c>
      <c r="AU1468" s="139" t="s">
        <v>190</v>
      </c>
      <c r="AY1468" s="17" t="s">
        <v>182</v>
      </c>
      <c r="BE1468" s="140">
        <f>IF(N1468="základní",J1468,0)</f>
        <v>0</v>
      </c>
      <c r="BF1468" s="140">
        <f>IF(N1468="snížená",J1468,0)</f>
        <v>2231.6799999999998</v>
      </c>
      <c r="BG1468" s="140">
        <f>IF(N1468="zákl. přenesená",J1468,0)</f>
        <v>0</v>
      </c>
      <c r="BH1468" s="140">
        <f>IF(N1468="sníž. přenesená",J1468,0)</f>
        <v>0</v>
      </c>
      <c r="BI1468" s="140">
        <f>IF(N1468="nulová",J1468,0)</f>
        <v>0</v>
      </c>
      <c r="BJ1468" s="17" t="s">
        <v>190</v>
      </c>
      <c r="BK1468" s="140">
        <f>ROUND(I1468*H1468,2)</f>
        <v>2231.6799999999998</v>
      </c>
      <c r="BL1468" s="17" t="s">
        <v>271</v>
      </c>
      <c r="BM1468" s="139" t="s">
        <v>1439</v>
      </c>
    </row>
    <row r="1469" spans="2:65" s="1" customFormat="1" ht="19.5">
      <c r="B1469" s="29"/>
      <c r="D1469" s="141" t="s">
        <v>192</v>
      </c>
      <c r="F1469" s="142" t="s">
        <v>1410</v>
      </c>
      <c r="L1469" s="29"/>
      <c r="M1469" s="143"/>
      <c r="T1469" s="53"/>
      <c r="AT1469" s="17" t="s">
        <v>192</v>
      </c>
      <c r="AU1469" s="17" t="s">
        <v>190</v>
      </c>
    </row>
    <row r="1470" spans="2:65" s="1" customFormat="1">
      <c r="B1470" s="29"/>
      <c r="D1470" s="144" t="s">
        <v>194</v>
      </c>
      <c r="F1470" s="145" t="s">
        <v>1411</v>
      </c>
      <c r="L1470" s="29"/>
      <c r="M1470" s="143"/>
      <c r="T1470" s="53"/>
      <c r="AT1470" s="17" t="s">
        <v>194</v>
      </c>
      <c r="AU1470" s="17" t="s">
        <v>190</v>
      </c>
    </row>
    <row r="1471" spans="2:65" s="12" customFormat="1">
      <c r="B1471" s="146"/>
      <c r="D1471" s="141" t="s">
        <v>196</v>
      </c>
      <c r="E1471" s="147" t="s">
        <v>1</v>
      </c>
      <c r="F1471" s="148" t="s">
        <v>1440</v>
      </c>
      <c r="H1471" s="147" t="s">
        <v>1</v>
      </c>
      <c r="L1471" s="146"/>
      <c r="M1471" s="149"/>
      <c r="T1471" s="150"/>
      <c r="AT1471" s="147" t="s">
        <v>196</v>
      </c>
      <c r="AU1471" s="147" t="s">
        <v>190</v>
      </c>
      <c r="AV1471" s="12" t="s">
        <v>80</v>
      </c>
      <c r="AW1471" s="12" t="s">
        <v>27</v>
      </c>
      <c r="AX1471" s="12" t="s">
        <v>72</v>
      </c>
      <c r="AY1471" s="147" t="s">
        <v>182</v>
      </c>
    </row>
    <row r="1472" spans="2:65" s="13" customFormat="1">
      <c r="B1472" s="151"/>
      <c r="D1472" s="141" t="s">
        <v>196</v>
      </c>
      <c r="E1472" s="152" t="s">
        <v>1</v>
      </c>
      <c r="F1472" s="153" t="s">
        <v>1441</v>
      </c>
      <c r="H1472" s="154">
        <v>23.1</v>
      </c>
      <c r="L1472" s="151"/>
      <c r="M1472" s="155"/>
      <c r="T1472" s="156"/>
      <c r="AT1472" s="152" t="s">
        <v>196</v>
      </c>
      <c r="AU1472" s="152" t="s">
        <v>190</v>
      </c>
      <c r="AV1472" s="13" t="s">
        <v>190</v>
      </c>
      <c r="AW1472" s="13" t="s">
        <v>27</v>
      </c>
      <c r="AX1472" s="13" t="s">
        <v>72</v>
      </c>
      <c r="AY1472" s="152" t="s">
        <v>182</v>
      </c>
    </row>
    <row r="1473" spans="2:65" s="12" customFormat="1">
      <c r="B1473" s="146"/>
      <c r="D1473" s="141" t="s">
        <v>196</v>
      </c>
      <c r="E1473" s="147" t="s">
        <v>1</v>
      </c>
      <c r="F1473" s="148" t="s">
        <v>1442</v>
      </c>
      <c r="H1473" s="147" t="s">
        <v>1</v>
      </c>
      <c r="L1473" s="146"/>
      <c r="M1473" s="149"/>
      <c r="T1473" s="150"/>
      <c r="AT1473" s="147" t="s">
        <v>196</v>
      </c>
      <c r="AU1473" s="147" t="s">
        <v>190</v>
      </c>
      <c r="AV1473" s="12" t="s">
        <v>80</v>
      </c>
      <c r="AW1473" s="12" t="s">
        <v>27</v>
      </c>
      <c r="AX1473" s="12" t="s">
        <v>72</v>
      </c>
      <c r="AY1473" s="147" t="s">
        <v>182</v>
      </c>
    </row>
    <row r="1474" spans="2:65" s="13" customFormat="1">
      <c r="B1474" s="151"/>
      <c r="D1474" s="141" t="s">
        <v>196</v>
      </c>
      <c r="E1474" s="152" t="s">
        <v>1</v>
      </c>
      <c r="F1474" s="153" t="s">
        <v>1443</v>
      </c>
      <c r="H1474" s="154">
        <v>37.799999999999997</v>
      </c>
      <c r="L1474" s="151"/>
      <c r="M1474" s="155"/>
      <c r="T1474" s="156"/>
      <c r="AT1474" s="152" t="s">
        <v>196</v>
      </c>
      <c r="AU1474" s="152" t="s">
        <v>190</v>
      </c>
      <c r="AV1474" s="13" t="s">
        <v>190</v>
      </c>
      <c r="AW1474" s="13" t="s">
        <v>27</v>
      </c>
      <c r="AX1474" s="13" t="s">
        <v>72</v>
      </c>
      <c r="AY1474" s="152" t="s">
        <v>182</v>
      </c>
    </row>
    <row r="1475" spans="2:65" s="12" customFormat="1">
      <c r="B1475" s="146"/>
      <c r="D1475" s="141" t="s">
        <v>196</v>
      </c>
      <c r="E1475" s="147" t="s">
        <v>1</v>
      </c>
      <c r="F1475" s="148" t="s">
        <v>1444</v>
      </c>
      <c r="H1475" s="147" t="s">
        <v>1</v>
      </c>
      <c r="L1475" s="146"/>
      <c r="M1475" s="149"/>
      <c r="T1475" s="150"/>
      <c r="AT1475" s="147" t="s">
        <v>196</v>
      </c>
      <c r="AU1475" s="147" t="s">
        <v>190</v>
      </c>
      <c r="AV1475" s="12" t="s">
        <v>80</v>
      </c>
      <c r="AW1475" s="12" t="s">
        <v>27</v>
      </c>
      <c r="AX1475" s="12" t="s">
        <v>72</v>
      </c>
      <c r="AY1475" s="147" t="s">
        <v>182</v>
      </c>
    </row>
    <row r="1476" spans="2:65" s="13" customFormat="1">
      <c r="B1476" s="151"/>
      <c r="D1476" s="141" t="s">
        <v>196</v>
      </c>
      <c r="E1476" s="152" t="s">
        <v>1</v>
      </c>
      <c r="F1476" s="153" t="s">
        <v>1445</v>
      </c>
      <c r="H1476" s="154">
        <v>14.75</v>
      </c>
      <c r="L1476" s="151"/>
      <c r="M1476" s="155"/>
      <c r="T1476" s="156"/>
      <c r="AT1476" s="152" t="s">
        <v>196</v>
      </c>
      <c r="AU1476" s="152" t="s">
        <v>190</v>
      </c>
      <c r="AV1476" s="13" t="s">
        <v>190</v>
      </c>
      <c r="AW1476" s="13" t="s">
        <v>27</v>
      </c>
      <c r="AX1476" s="13" t="s">
        <v>72</v>
      </c>
      <c r="AY1476" s="152" t="s">
        <v>182</v>
      </c>
    </row>
    <row r="1477" spans="2:65" s="14" customFormat="1">
      <c r="B1477" s="157"/>
      <c r="D1477" s="141" t="s">
        <v>196</v>
      </c>
      <c r="E1477" s="158" t="s">
        <v>1</v>
      </c>
      <c r="F1477" s="159" t="s">
        <v>201</v>
      </c>
      <c r="H1477" s="160">
        <v>75.650000000000006</v>
      </c>
      <c r="L1477" s="157"/>
      <c r="M1477" s="161"/>
      <c r="T1477" s="162"/>
      <c r="AT1477" s="158" t="s">
        <v>196</v>
      </c>
      <c r="AU1477" s="158" t="s">
        <v>190</v>
      </c>
      <c r="AV1477" s="14" t="s">
        <v>189</v>
      </c>
      <c r="AW1477" s="14" t="s">
        <v>27</v>
      </c>
      <c r="AX1477" s="14" t="s">
        <v>80</v>
      </c>
      <c r="AY1477" s="158" t="s">
        <v>182</v>
      </c>
    </row>
    <row r="1478" spans="2:65" s="1" customFormat="1" ht="24.2" customHeight="1">
      <c r="B1478" s="29"/>
      <c r="C1478" s="163" t="s">
        <v>1446</v>
      </c>
      <c r="D1478" s="163" t="s">
        <v>325</v>
      </c>
      <c r="E1478" s="164" t="s">
        <v>1379</v>
      </c>
      <c r="F1478" s="165" t="s">
        <v>1380</v>
      </c>
      <c r="G1478" s="166" t="s">
        <v>319</v>
      </c>
      <c r="H1478" s="167">
        <v>22.695</v>
      </c>
      <c r="I1478" s="168">
        <v>1341.13</v>
      </c>
      <c r="J1478" s="168">
        <f>ROUND(I1478*H1478,2)</f>
        <v>30436.95</v>
      </c>
      <c r="K1478" s="165" t="s">
        <v>1</v>
      </c>
      <c r="L1478" s="169"/>
      <c r="M1478" s="170" t="s">
        <v>1</v>
      </c>
      <c r="N1478" s="171" t="s">
        <v>38</v>
      </c>
      <c r="O1478" s="137">
        <v>0</v>
      </c>
      <c r="P1478" s="137">
        <f>O1478*H1478</f>
        <v>0</v>
      </c>
      <c r="Q1478" s="137">
        <v>2.222E-2</v>
      </c>
      <c r="R1478" s="137">
        <f>Q1478*H1478</f>
        <v>0.50428289999999998</v>
      </c>
      <c r="S1478" s="137">
        <v>0</v>
      </c>
      <c r="T1478" s="138">
        <f>S1478*H1478</f>
        <v>0</v>
      </c>
      <c r="AR1478" s="139" t="s">
        <v>1381</v>
      </c>
      <c r="AT1478" s="139" t="s">
        <v>325</v>
      </c>
      <c r="AU1478" s="139" t="s">
        <v>190</v>
      </c>
      <c r="AY1478" s="17" t="s">
        <v>182</v>
      </c>
      <c r="BE1478" s="140">
        <f>IF(N1478="základní",J1478,0)</f>
        <v>0</v>
      </c>
      <c r="BF1478" s="140">
        <f>IF(N1478="snížená",J1478,0)</f>
        <v>30436.95</v>
      </c>
      <c r="BG1478" s="140">
        <f>IF(N1478="zákl. přenesená",J1478,0)</f>
        <v>0</v>
      </c>
      <c r="BH1478" s="140">
        <f>IF(N1478="sníž. přenesená",J1478,0)</f>
        <v>0</v>
      </c>
      <c r="BI1478" s="140">
        <f>IF(N1478="nulová",J1478,0)</f>
        <v>0</v>
      </c>
      <c r="BJ1478" s="17" t="s">
        <v>190</v>
      </c>
      <c r="BK1478" s="140">
        <f>ROUND(I1478*H1478,2)</f>
        <v>30436.95</v>
      </c>
      <c r="BL1478" s="17" t="s">
        <v>271</v>
      </c>
      <c r="BM1478" s="139" t="s">
        <v>1447</v>
      </c>
    </row>
    <row r="1479" spans="2:65" s="1" customFormat="1">
      <c r="B1479" s="29"/>
      <c r="D1479" s="141" t="s">
        <v>192</v>
      </c>
      <c r="F1479" s="142" t="s">
        <v>1380</v>
      </c>
      <c r="L1479" s="29"/>
      <c r="M1479" s="143"/>
      <c r="T1479" s="53"/>
      <c r="AT1479" s="17" t="s">
        <v>192</v>
      </c>
      <c r="AU1479" s="17" t="s">
        <v>190</v>
      </c>
    </row>
    <row r="1480" spans="2:65" s="13" customFormat="1">
      <c r="B1480" s="151"/>
      <c r="D1480" s="141" t="s">
        <v>196</v>
      </c>
      <c r="F1480" s="153" t="s">
        <v>1448</v>
      </c>
      <c r="H1480" s="154">
        <v>22.695</v>
      </c>
      <c r="L1480" s="151"/>
      <c r="M1480" s="155"/>
      <c r="T1480" s="156"/>
      <c r="AT1480" s="152" t="s">
        <v>196</v>
      </c>
      <c r="AU1480" s="152" t="s">
        <v>190</v>
      </c>
      <c r="AV1480" s="13" t="s">
        <v>190</v>
      </c>
      <c r="AW1480" s="13" t="s">
        <v>4</v>
      </c>
      <c r="AX1480" s="13" t="s">
        <v>80</v>
      </c>
      <c r="AY1480" s="152" t="s">
        <v>182</v>
      </c>
    </row>
    <row r="1481" spans="2:65" s="1" customFormat="1" ht="24.2" customHeight="1">
      <c r="B1481" s="29"/>
      <c r="C1481" s="129" t="s">
        <v>1449</v>
      </c>
      <c r="D1481" s="129" t="s">
        <v>184</v>
      </c>
      <c r="E1481" s="130" t="s">
        <v>1450</v>
      </c>
      <c r="F1481" s="131" t="s">
        <v>1451</v>
      </c>
      <c r="G1481" s="132" t="s">
        <v>187</v>
      </c>
      <c r="H1481" s="133">
        <v>505.29599999999999</v>
      </c>
      <c r="I1481" s="134">
        <v>140</v>
      </c>
      <c r="J1481" s="134">
        <f>ROUND(I1481*H1481,2)</f>
        <v>70741.440000000002</v>
      </c>
      <c r="K1481" s="131" t="s">
        <v>188</v>
      </c>
      <c r="L1481" s="29"/>
      <c r="M1481" s="135" t="s">
        <v>1</v>
      </c>
      <c r="N1481" s="136" t="s">
        <v>38</v>
      </c>
      <c r="O1481" s="137">
        <v>0.222</v>
      </c>
      <c r="P1481" s="137">
        <f>O1481*H1481</f>
        <v>112.175712</v>
      </c>
      <c r="Q1481" s="137">
        <v>4.0000000000000002E-4</v>
      </c>
      <c r="R1481" s="137">
        <f>Q1481*H1481</f>
        <v>0.2021184</v>
      </c>
      <c r="S1481" s="137">
        <v>0</v>
      </c>
      <c r="T1481" s="138">
        <f>S1481*H1481</f>
        <v>0</v>
      </c>
      <c r="AR1481" s="139" t="s">
        <v>271</v>
      </c>
      <c r="AT1481" s="139" t="s">
        <v>184</v>
      </c>
      <c r="AU1481" s="139" t="s">
        <v>190</v>
      </c>
      <c r="AY1481" s="17" t="s">
        <v>182</v>
      </c>
      <c r="BE1481" s="140">
        <f>IF(N1481="základní",J1481,0)</f>
        <v>0</v>
      </c>
      <c r="BF1481" s="140">
        <f>IF(N1481="snížená",J1481,0)</f>
        <v>70741.440000000002</v>
      </c>
      <c r="BG1481" s="140">
        <f>IF(N1481="zákl. přenesená",J1481,0)</f>
        <v>0</v>
      </c>
      <c r="BH1481" s="140">
        <f>IF(N1481="sníž. přenesená",J1481,0)</f>
        <v>0</v>
      </c>
      <c r="BI1481" s="140">
        <f>IF(N1481="nulová",J1481,0)</f>
        <v>0</v>
      </c>
      <c r="BJ1481" s="17" t="s">
        <v>190</v>
      </c>
      <c r="BK1481" s="140">
        <f>ROUND(I1481*H1481,2)</f>
        <v>70741.440000000002</v>
      </c>
      <c r="BL1481" s="17" t="s">
        <v>271</v>
      </c>
      <c r="BM1481" s="139" t="s">
        <v>1452</v>
      </c>
    </row>
    <row r="1482" spans="2:65" s="1" customFormat="1" ht="19.5">
      <c r="B1482" s="29"/>
      <c r="D1482" s="141" t="s">
        <v>192</v>
      </c>
      <c r="F1482" s="142" t="s">
        <v>1453</v>
      </c>
      <c r="L1482" s="29"/>
      <c r="M1482" s="143"/>
      <c r="T1482" s="53"/>
      <c r="AT1482" s="17" t="s">
        <v>192</v>
      </c>
      <c r="AU1482" s="17" t="s">
        <v>190</v>
      </c>
    </row>
    <row r="1483" spans="2:65" s="1" customFormat="1">
      <c r="B1483" s="29"/>
      <c r="D1483" s="144" t="s">
        <v>194</v>
      </c>
      <c r="F1483" s="145" t="s">
        <v>1454</v>
      </c>
      <c r="L1483" s="29"/>
      <c r="M1483" s="143"/>
      <c r="T1483" s="53"/>
      <c r="AT1483" s="17" t="s">
        <v>194</v>
      </c>
      <c r="AU1483" s="17" t="s">
        <v>190</v>
      </c>
    </row>
    <row r="1484" spans="2:65" s="12" customFormat="1">
      <c r="B1484" s="146"/>
      <c r="D1484" s="141" t="s">
        <v>196</v>
      </c>
      <c r="E1484" s="147" t="s">
        <v>1</v>
      </c>
      <c r="F1484" s="148" t="s">
        <v>1372</v>
      </c>
      <c r="H1484" s="147" t="s">
        <v>1</v>
      </c>
      <c r="L1484" s="146"/>
      <c r="M1484" s="149"/>
      <c r="T1484" s="150"/>
      <c r="AT1484" s="147" t="s">
        <v>196</v>
      </c>
      <c r="AU1484" s="147" t="s">
        <v>190</v>
      </c>
      <c r="AV1484" s="12" t="s">
        <v>80</v>
      </c>
      <c r="AW1484" s="12" t="s">
        <v>27</v>
      </c>
      <c r="AX1484" s="12" t="s">
        <v>72</v>
      </c>
      <c r="AY1484" s="147" t="s">
        <v>182</v>
      </c>
    </row>
    <row r="1485" spans="2:65" s="13" customFormat="1">
      <c r="B1485" s="151"/>
      <c r="D1485" s="141" t="s">
        <v>196</v>
      </c>
      <c r="E1485" s="152" t="s">
        <v>1</v>
      </c>
      <c r="F1485" s="153" t="s">
        <v>1373</v>
      </c>
      <c r="H1485" s="154">
        <v>66.739999999999995</v>
      </c>
      <c r="L1485" s="151"/>
      <c r="M1485" s="155"/>
      <c r="T1485" s="156"/>
      <c r="AT1485" s="152" t="s">
        <v>196</v>
      </c>
      <c r="AU1485" s="152" t="s">
        <v>190</v>
      </c>
      <c r="AV1485" s="13" t="s">
        <v>190</v>
      </c>
      <c r="AW1485" s="13" t="s">
        <v>27</v>
      </c>
      <c r="AX1485" s="13" t="s">
        <v>72</v>
      </c>
      <c r="AY1485" s="152" t="s">
        <v>182</v>
      </c>
    </row>
    <row r="1486" spans="2:65" s="15" customFormat="1">
      <c r="B1486" s="172"/>
      <c r="D1486" s="141" t="s">
        <v>196</v>
      </c>
      <c r="E1486" s="173" t="s">
        <v>1</v>
      </c>
      <c r="F1486" s="174" t="s">
        <v>379</v>
      </c>
      <c r="H1486" s="175">
        <v>66.739999999999995</v>
      </c>
      <c r="L1486" s="172"/>
      <c r="M1486" s="176"/>
      <c r="T1486" s="177"/>
      <c r="AT1486" s="173" t="s">
        <v>196</v>
      </c>
      <c r="AU1486" s="173" t="s">
        <v>190</v>
      </c>
      <c r="AV1486" s="15" t="s">
        <v>106</v>
      </c>
      <c r="AW1486" s="15" t="s">
        <v>27</v>
      </c>
      <c r="AX1486" s="15" t="s">
        <v>72</v>
      </c>
      <c r="AY1486" s="173" t="s">
        <v>182</v>
      </c>
    </row>
    <row r="1487" spans="2:65" s="12" customFormat="1">
      <c r="B1487" s="146"/>
      <c r="D1487" s="141" t="s">
        <v>196</v>
      </c>
      <c r="E1487" s="147" t="s">
        <v>1</v>
      </c>
      <c r="F1487" s="148" t="s">
        <v>1374</v>
      </c>
      <c r="H1487" s="147" t="s">
        <v>1</v>
      </c>
      <c r="L1487" s="146"/>
      <c r="M1487" s="149"/>
      <c r="T1487" s="150"/>
      <c r="AT1487" s="147" t="s">
        <v>196</v>
      </c>
      <c r="AU1487" s="147" t="s">
        <v>190</v>
      </c>
      <c r="AV1487" s="12" t="s">
        <v>80</v>
      </c>
      <c r="AW1487" s="12" t="s">
        <v>27</v>
      </c>
      <c r="AX1487" s="12" t="s">
        <v>72</v>
      </c>
      <c r="AY1487" s="147" t="s">
        <v>182</v>
      </c>
    </row>
    <row r="1488" spans="2:65" s="13" customFormat="1" ht="22.5">
      <c r="B1488" s="151"/>
      <c r="D1488" s="141" t="s">
        <v>196</v>
      </c>
      <c r="E1488" s="152" t="s">
        <v>1</v>
      </c>
      <c r="F1488" s="153" t="s">
        <v>1375</v>
      </c>
      <c r="H1488" s="154">
        <v>121.5</v>
      </c>
      <c r="L1488" s="151"/>
      <c r="M1488" s="155"/>
      <c r="T1488" s="156"/>
      <c r="AT1488" s="152" t="s">
        <v>196</v>
      </c>
      <c r="AU1488" s="152" t="s">
        <v>190</v>
      </c>
      <c r="AV1488" s="13" t="s">
        <v>190</v>
      </c>
      <c r="AW1488" s="13" t="s">
        <v>27</v>
      </c>
      <c r="AX1488" s="13" t="s">
        <v>72</v>
      </c>
      <c r="AY1488" s="152" t="s">
        <v>182</v>
      </c>
    </row>
    <row r="1489" spans="2:51" s="13" customFormat="1">
      <c r="B1489" s="151"/>
      <c r="D1489" s="141" t="s">
        <v>196</v>
      </c>
      <c r="E1489" s="152" t="s">
        <v>1</v>
      </c>
      <c r="F1489" s="153" t="s">
        <v>1376</v>
      </c>
      <c r="H1489" s="154">
        <v>6.2480000000000002</v>
      </c>
      <c r="L1489" s="151"/>
      <c r="M1489" s="155"/>
      <c r="T1489" s="156"/>
      <c r="AT1489" s="152" t="s">
        <v>196</v>
      </c>
      <c r="AU1489" s="152" t="s">
        <v>190</v>
      </c>
      <c r="AV1489" s="13" t="s">
        <v>190</v>
      </c>
      <c r="AW1489" s="13" t="s">
        <v>27</v>
      </c>
      <c r="AX1489" s="13" t="s">
        <v>72</v>
      </c>
      <c r="AY1489" s="152" t="s">
        <v>182</v>
      </c>
    </row>
    <row r="1490" spans="2:51" s="13" customFormat="1">
      <c r="B1490" s="151"/>
      <c r="D1490" s="141" t="s">
        <v>196</v>
      </c>
      <c r="E1490" s="152" t="s">
        <v>1</v>
      </c>
      <c r="F1490" s="153" t="s">
        <v>1377</v>
      </c>
      <c r="H1490" s="154">
        <v>1.2270000000000001</v>
      </c>
      <c r="L1490" s="151"/>
      <c r="M1490" s="155"/>
      <c r="T1490" s="156"/>
      <c r="AT1490" s="152" t="s">
        <v>196</v>
      </c>
      <c r="AU1490" s="152" t="s">
        <v>190</v>
      </c>
      <c r="AV1490" s="13" t="s">
        <v>190</v>
      </c>
      <c r="AW1490" s="13" t="s">
        <v>27</v>
      </c>
      <c r="AX1490" s="13" t="s">
        <v>72</v>
      </c>
      <c r="AY1490" s="152" t="s">
        <v>182</v>
      </c>
    </row>
    <row r="1491" spans="2:51" s="15" customFormat="1">
      <c r="B1491" s="172"/>
      <c r="D1491" s="141" t="s">
        <v>196</v>
      </c>
      <c r="E1491" s="173" t="s">
        <v>1</v>
      </c>
      <c r="F1491" s="174" t="s">
        <v>379</v>
      </c>
      <c r="H1491" s="175">
        <v>128.97499999999999</v>
      </c>
      <c r="L1491" s="172"/>
      <c r="M1491" s="176"/>
      <c r="T1491" s="177"/>
      <c r="AT1491" s="173" t="s">
        <v>196</v>
      </c>
      <c r="AU1491" s="173" t="s">
        <v>190</v>
      </c>
      <c r="AV1491" s="15" t="s">
        <v>106</v>
      </c>
      <c r="AW1491" s="15" t="s">
        <v>27</v>
      </c>
      <c r="AX1491" s="15" t="s">
        <v>72</v>
      </c>
      <c r="AY1491" s="173" t="s">
        <v>182</v>
      </c>
    </row>
    <row r="1492" spans="2:51" s="12" customFormat="1">
      <c r="B1492" s="146"/>
      <c r="D1492" s="141" t="s">
        <v>196</v>
      </c>
      <c r="E1492" s="147" t="s">
        <v>1</v>
      </c>
      <c r="F1492" s="148" t="s">
        <v>1455</v>
      </c>
      <c r="H1492" s="147" t="s">
        <v>1</v>
      </c>
      <c r="L1492" s="146"/>
      <c r="M1492" s="149"/>
      <c r="T1492" s="150"/>
      <c r="AT1492" s="147" t="s">
        <v>196</v>
      </c>
      <c r="AU1492" s="147" t="s">
        <v>190</v>
      </c>
      <c r="AV1492" s="12" t="s">
        <v>80</v>
      </c>
      <c r="AW1492" s="12" t="s">
        <v>27</v>
      </c>
      <c r="AX1492" s="12" t="s">
        <v>72</v>
      </c>
      <c r="AY1492" s="147" t="s">
        <v>182</v>
      </c>
    </row>
    <row r="1493" spans="2:51" s="13" customFormat="1">
      <c r="B1493" s="151"/>
      <c r="D1493" s="141" t="s">
        <v>196</v>
      </c>
      <c r="E1493" s="152" t="s">
        <v>1</v>
      </c>
      <c r="F1493" s="153" t="s">
        <v>1389</v>
      </c>
      <c r="H1493" s="154">
        <v>58.08</v>
      </c>
      <c r="L1493" s="151"/>
      <c r="M1493" s="155"/>
      <c r="T1493" s="156"/>
      <c r="AT1493" s="152" t="s">
        <v>196</v>
      </c>
      <c r="AU1493" s="152" t="s">
        <v>190</v>
      </c>
      <c r="AV1493" s="13" t="s">
        <v>190</v>
      </c>
      <c r="AW1493" s="13" t="s">
        <v>27</v>
      </c>
      <c r="AX1493" s="13" t="s">
        <v>72</v>
      </c>
      <c r="AY1493" s="152" t="s">
        <v>182</v>
      </c>
    </row>
    <row r="1494" spans="2:51" s="12" customFormat="1">
      <c r="B1494" s="146"/>
      <c r="D1494" s="141" t="s">
        <v>196</v>
      </c>
      <c r="E1494" s="147" t="s">
        <v>1</v>
      </c>
      <c r="F1494" s="148" t="s">
        <v>1456</v>
      </c>
      <c r="H1494" s="147" t="s">
        <v>1</v>
      </c>
      <c r="L1494" s="146"/>
      <c r="M1494" s="149"/>
      <c r="T1494" s="150"/>
      <c r="AT1494" s="147" t="s">
        <v>196</v>
      </c>
      <c r="AU1494" s="147" t="s">
        <v>190</v>
      </c>
      <c r="AV1494" s="12" t="s">
        <v>80</v>
      </c>
      <c r="AW1494" s="12" t="s">
        <v>27</v>
      </c>
      <c r="AX1494" s="12" t="s">
        <v>72</v>
      </c>
      <c r="AY1494" s="147" t="s">
        <v>182</v>
      </c>
    </row>
    <row r="1495" spans="2:51" s="13" customFormat="1">
      <c r="B1495" s="151"/>
      <c r="D1495" s="141" t="s">
        <v>196</v>
      </c>
      <c r="E1495" s="152" t="s">
        <v>1</v>
      </c>
      <c r="F1495" s="153" t="s">
        <v>1387</v>
      </c>
      <c r="H1495" s="154">
        <v>158.51</v>
      </c>
      <c r="L1495" s="151"/>
      <c r="M1495" s="155"/>
      <c r="T1495" s="156"/>
      <c r="AT1495" s="152" t="s">
        <v>196</v>
      </c>
      <c r="AU1495" s="152" t="s">
        <v>190</v>
      </c>
      <c r="AV1495" s="13" t="s">
        <v>190</v>
      </c>
      <c r="AW1495" s="13" t="s">
        <v>27</v>
      </c>
      <c r="AX1495" s="13" t="s">
        <v>72</v>
      </c>
      <c r="AY1495" s="152" t="s">
        <v>182</v>
      </c>
    </row>
    <row r="1496" spans="2:51" s="15" customFormat="1">
      <c r="B1496" s="172"/>
      <c r="D1496" s="141" t="s">
        <v>196</v>
      </c>
      <c r="E1496" s="173" t="s">
        <v>1</v>
      </c>
      <c r="F1496" s="174" t="s">
        <v>379</v>
      </c>
      <c r="H1496" s="175">
        <v>216.59</v>
      </c>
      <c r="L1496" s="172"/>
      <c r="M1496" s="176"/>
      <c r="T1496" s="177"/>
      <c r="AT1496" s="173" t="s">
        <v>196</v>
      </c>
      <c r="AU1496" s="173" t="s">
        <v>190</v>
      </c>
      <c r="AV1496" s="15" t="s">
        <v>106</v>
      </c>
      <c r="AW1496" s="15" t="s">
        <v>27</v>
      </c>
      <c r="AX1496" s="15" t="s">
        <v>72</v>
      </c>
      <c r="AY1496" s="173" t="s">
        <v>182</v>
      </c>
    </row>
    <row r="1497" spans="2:51" s="12" customFormat="1">
      <c r="B1497" s="146"/>
      <c r="D1497" s="141" t="s">
        <v>196</v>
      </c>
      <c r="E1497" s="147" t="s">
        <v>1</v>
      </c>
      <c r="F1497" s="148" t="s">
        <v>1393</v>
      </c>
      <c r="H1497" s="147" t="s">
        <v>1</v>
      </c>
      <c r="L1497" s="146"/>
      <c r="M1497" s="149"/>
      <c r="T1497" s="150"/>
      <c r="AT1497" s="147" t="s">
        <v>196</v>
      </c>
      <c r="AU1497" s="147" t="s">
        <v>190</v>
      </c>
      <c r="AV1497" s="12" t="s">
        <v>80</v>
      </c>
      <c r="AW1497" s="12" t="s">
        <v>27</v>
      </c>
      <c r="AX1497" s="12" t="s">
        <v>72</v>
      </c>
      <c r="AY1497" s="147" t="s">
        <v>182</v>
      </c>
    </row>
    <row r="1498" spans="2:51" s="13" customFormat="1">
      <c r="B1498" s="151"/>
      <c r="D1498" s="141" t="s">
        <v>196</v>
      </c>
      <c r="E1498" s="152" t="s">
        <v>1</v>
      </c>
      <c r="F1498" s="153" t="s">
        <v>1394</v>
      </c>
      <c r="H1498" s="154">
        <v>3.68</v>
      </c>
      <c r="L1498" s="151"/>
      <c r="M1498" s="155"/>
      <c r="T1498" s="156"/>
      <c r="AT1498" s="152" t="s">
        <v>196</v>
      </c>
      <c r="AU1498" s="152" t="s">
        <v>190</v>
      </c>
      <c r="AV1498" s="13" t="s">
        <v>190</v>
      </c>
      <c r="AW1498" s="13" t="s">
        <v>27</v>
      </c>
      <c r="AX1498" s="13" t="s">
        <v>72</v>
      </c>
      <c r="AY1498" s="152" t="s">
        <v>182</v>
      </c>
    </row>
    <row r="1499" spans="2:51" s="13" customFormat="1">
      <c r="B1499" s="151"/>
      <c r="D1499" s="141" t="s">
        <v>196</v>
      </c>
      <c r="E1499" s="152" t="s">
        <v>1</v>
      </c>
      <c r="F1499" s="153" t="s">
        <v>1395</v>
      </c>
      <c r="H1499" s="154">
        <v>2.64</v>
      </c>
      <c r="L1499" s="151"/>
      <c r="M1499" s="155"/>
      <c r="T1499" s="156"/>
      <c r="AT1499" s="152" t="s">
        <v>196</v>
      </c>
      <c r="AU1499" s="152" t="s">
        <v>190</v>
      </c>
      <c r="AV1499" s="13" t="s">
        <v>190</v>
      </c>
      <c r="AW1499" s="13" t="s">
        <v>27</v>
      </c>
      <c r="AX1499" s="13" t="s">
        <v>72</v>
      </c>
      <c r="AY1499" s="152" t="s">
        <v>182</v>
      </c>
    </row>
    <row r="1500" spans="2:51" s="12" customFormat="1">
      <c r="B1500" s="146"/>
      <c r="D1500" s="141" t="s">
        <v>196</v>
      </c>
      <c r="E1500" s="147" t="s">
        <v>1</v>
      </c>
      <c r="F1500" s="148" t="s">
        <v>1390</v>
      </c>
      <c r="H1500" s="147" t="s">
        <v>1</v>
      </c>
      <c r="L1500" s="146"/>
      <c r="M1500" s="149"/>
      <c r="T1500" s="150"/>
      <c r="AT1500" s="147" t="s">
        <v>196</v>
      </c>
      <c r="AU1500" s="147" t="s">
        <v>190</v>
      </c>
      <c r="AV1500" s="12" t="s">
        <v>80</v>
      </c>
      <c r="AW1500" s="12" t="s">
        <v>27</v>
      </c>
      <c r="AX1500" s="12" t="s">
        <v>72</v>
      </c>
      <c r="AY1500" s="147" t="s">
        <v>182</v>
      </c>
    </row>
    <row r="1501" spans="2:51" s="13" customFormat="1">
      <c r="B1501" s="151"/>
      <c r="D1501" s="141" t="s">
        <v>196</v>
      </c>
      <c r="E1501" s="152" t="s">
        <v>1</v>
      </c>
      <c r="F1501" s="153" t="s">
        <v>1391</v>
      </c>
      <c r="H1501" s="154">
        <v>5</v>
      </c>
      <c r="L1501" s="151"/>
      <c r="M1501" s="155"/>
      <c r="T1501" s="156"/>
      <c r="AT1501" s="152" t="s">
        <v>196</v>
      </c>
      <c r="AU1501" s="152" t="s">
        <v>190</v>
      </c>
      <c r="AV1501" s="13" t="s">
        <v>190</v>
      </c>
      <c r="AW1501" s="13" t="s">
        <v>27</v>
      </c>
      <c r="AX1501" s="13" t="s">
        <v>72</v>
      </c>
      <c r="AY1501" s="152" t="s">
        <v>182</v>
      </c>
    </row>
    <row r="1502" spans="2:51" s="13" customFormat="1">
      <c r="B1502" s="151"/>
      <c r="D1502" s="141" t="s">
        <v>196</v>
      </c>
      <c r="E1502" s="152" t="s">
        <v>1</v>
      </c>
      <c r="F1502" s="153" t="s">
        <v>1392</v>
      </c>
      <c r="H1502" s="154">
        <v>5.24</v>
      </c>
      <c r="L1502" s="151"/>
      <c r="M1502" s="155"/>
      <c r="T1502" s="156"/>
      <c r="AT1502" s="152" t="s">
        <v>196</v>
      </c>
      <c r="AU1502" s="152" t="s">
        <v>190</v>
      </c>
      <c r="AV1502" s="13" t="s">
        <v>190</v>
      </c>
      <c r="AW1502" s="13" t="s">
        <v>27</v>
      </c>
      <c r="AX1502" s="13" t="s">
        <v>72</v>
      </c>
      <c r="AY1502" s="152" t="s">
        <v>182</v>
      </c>
    </row>
    <row r="1503" spans="2:51" s="15" customFormat="1">
      <c r="B1503" s="172"/>
      <c r="D1503" s="141" t="s">
        <v>196</v>
      </c>
      <c r="E1503" s="173" t="s">
        <v>1</v>
      </c>
      <c r="F1503" s="174" t="s">
        <v>379</v>
      </c>
      <c r="H1503" s="175">
        <v>16.559999999999999</v>
      </c>
      <c r="L1503" s="172"/>
      <c r="M1503" s="176"/>
      <c r="T1503" s="177"/>
      <c r="AT1503" s="173" t="s">
        <v>196</v>
      </c>
      <c r="AU1503" s="173" t="s">
        <v>190</v>
      </c>
      <c r="AV1503" s="15" t="s">
        <v>106</v>
      </c>
      <c r="AW1503" s="15" t="s">
        <v>27</v>
      </c>
      <c r="AX1503" s="15" t="s">
        <v>72</v>
      </c>
      <c r="AY1503" s="173" t="s">
        <v>182</v>
      </c>
    </row>
    <row r="1504" spans="2:51" s="12" customFormat="1">
      <c r="B1504" s="146"/>
      <c r="D1504" s="141" t="s">
        <v>196</v>
      </c>
      <c r="E1504" s="147" t="s">
        <v>1</v>
      </c>
      <c r="F1504" s="148" t="s">
        <v>1396</v>
      </c>
      <c r="H1504" s="147" t="s">
        <v>1</v>
      </c>
      <c r="L1504" s="146"/>
      <c r="M1504" s="149"/>
      <c r="T1504" s="150"/>
      <c r="AT1504" s="147" t="s">
        <v>196</v>
      </c>
      <c r="AU1504" s="147" t="s">
        <v>190</v>
      </c>
      <c r="AV1504" s="12" t="s">
        <v>80</v>
      </c>
      <c r="AW1504" s="12" t="s">
        <v>27</v>
      </c>
      <c r="AX1504" s="12" t="s">
        <v>72</v>
      </c>
      <c r="AY1504" s="147" t="s">
        <v>182</v>
      </c>
    </row>
    <row r="1505" spans="2:65" s="13" customFormat="1">
      <c r="B1505" s="151"/>
      <c r="D1505" s="141" t="s">
        <v>196</v>
      </c>
      <c r="E1505" s="152" t="s">
        <v>1</v>
      </c>
      <c r="F1505" s="153" t="s">
        <v>1397</v>
      </c>
      <c r="H1505" s="154">
        <v>22.75</v>
      </c>
      <c r="L1505" s="151"/>
      <c r="M1505" s="155"/>
      <c r="T1505" s="156"/>
      <c r="AT1505" s="152" t="s">
        <v>196</v>
      </c>
      <c r="AU1505" s="152" t="s">
        <v>190</v>
      </c>
      <c r="AV1505" s="13" t="s">
        <v>190</v>
      </c>
      <c r="AW1505" s="13" t="s">
        <v>27</v>
      </c>
      <c r="AX1505" s="13" t="s">
        <v>72</v>
      </c>
      <c r="AY1505" s="152" t="s">
        <v>182</v>
      </c>
    </row>
    <row r="1506" spans="2:65" s="12" customFormat="1">
      <c r="B1506" s="146"/>
      <c r="D1506" s="141" t="s">
        <v>196</v>
      </c>
      <c r="E1506" s="147" t="s">
        <v>1</v>
      </c>
      <c r="F1506" s="148" t="s">
        <v>1398</v>
      </c>
      <c r="H1506" s="147" t="s">
        <v>1</v>
      </c>
      <c r="L1506" s="146"/>
      <c r="M1506" s="149"/>
      <c r="T1506" s="150"/>
      <c r="AT1506" s="147" t="s">
        <v>196</v>
      </c>
      <c r="AU1506" s="147" t="s">
        <v>190</v>
      </c>
      <c r="AV1506" s="12" t="s">
        <v>80</v>
      </c>
      <c r="AW1506" s="12" t="s">
        <v>27</v>
      </c>
      <c r="AX1506" s="12" t="s">
        <v>72</v>
      </c>
      <c r="AY1506" s="147" t="s">
        <v>182</v>
      </c>
    </row>
    <row r="1507" spans="2:65" s="13" customFormat="1">
      <c r="B1507" s="151"/>
      <c r="D1507" s="141" t="s">
        <v>196</v>
      </c>
      <c r="E1507" s="152" t="s">
        <v>1</v>
      </c>
      <c r="F1507" s="153" t="s">
        <v>1399</v>
      </c>
      <c r="H1507" s="154">
        <v>3.3130000000000002</v>
      </c>
      <c r="L1507" s="151"/>
      <c r="M1507" s="155"/>
      <c r="T1507" s="156"/>
      <c r="AT1507" s="152" t="s">
        <v>196</v>
      </c>
      <c r="AU1507" s="152" t="s">
        <v>190</v>
      </c>
      <c r="AV1507" s="13" t="s">
        <v>190</v>
      </c>
      <c r="AW1507" s="13" t="s">
        <v>27</v>
      </c>
      <c r="AX1507" s="13" t="s">
        <v>72</v>
      </c>
      <c r="AY1507" s="152" t="s">
        <v>182</v>
      </c>
    </row>
    <row r="1508" spans="2:65" s="13" customFormat="1">
      <c r="B1508" s="151"/>
      <c r="D1508" s="141" t="s">
        <v>196</v>
      </c>
      <c r="E1508" s="152" t="s">
        <v>1</v>
      </c>
      <c r="F1508" s="153" t="s">
        <v>1400</v>
      </c>
      <c r="H1508" s="154">
        <v>0.438</v>
      </c>
      <c r="L1508" s="151"/>
      <c r="M1508" s="155"/>
      <c r="T1508" s="156"/>
      <c r="AT1508" s="152" t="s">
        <v>196</v>
      </c>
      <c r="AU1508" s="152" t="s">
        <v>190</v>
      </c>
      <c r="AV1508" s="13" t="s">
        <v>190</v>
      </c>
      <c r="AW1508" s="13" t="s">
        <v>27</v>
      </c>
      <c r="AX1508" s="13" t="s">
        <v>72</v>
      </c>
      <c r="AY1508" s="152" t="s">
        <v>182</v>
      </c>
    </row>
    <row r="1509" spans="2:65" s="15" customFormat="1">
      <c r="B1509" s="172"/>
      <c r="D1509" s="141" t="s">
        <v>196</v>
      </c>
      <c r="E1509" s="173" t="s">
        <v>1</v>
      </c>
      <c r="F1509" s="174" t="s">
        <v>379</v>
      </c>
      <c r="H1509" s="175">
        <v>26.501000000000001</v>
      </c>
      <c r="L1509" s="172"/>
      <c r="M1509" s="176"/>
      <c r="T1509" s="177"/>
      <c r="AT1509" s="173" t="s">
        <v>196</v>
      </c>
      <c r="AU1509" s="173" t="s">
        <v>190</v>
      </c>
      <c r="AV1509" s="15" t="s">
        <v>106</v>
      </c>
      <c r="AW1509" s="15" t="s">
        <v>27</v>
      </c>
      <c r="AX1509" s="15" t="s">
        <v>72</v>
      </c>
      <c r="AY1509" s="173" t="s">
        <v>182</v>
      </c>
    </row>
    <row r="1510" spans="2:65" s="12" customFormat="1">
      <c r="B1510" s="146"/>
      <c r="D1510" s="141" t="s">
        <v>196</v>
      </c>
      <c r="E1510" s="147" t="s">
        <v>1</v>
      </c>
      <c r="F1510" s="148" t="s">
        <v>1457</v>
      </c>
      <c r="H1510" s="147" t="s">
        <v>1</v>
      </c>
      <c r="L1510" s="146"/>
      <c r="M1510" s="149"/>
      <c r="T1510" s="150"/>
      <c r="AT1510" s="147" t="s">
        <v>196</v>
      </c>
      <c r="AU1510" s="147" t="s">
        <v>190</v>
      </c>
      <c r="AV1510" s="12" t="s">
        <v>80</v>
      </c>
      <c r="AW1510" s="12" t="s">
        <v>27</v>
      </c>
      <c r="AX1510" s="12" t="s">
        <v>72</v>
      </c>
      <c r="AY1510" s="147" t="s">
        <v>182</v>
      </c>
    </row>
    <row r="1511" spans="2:65" s="13" customFormat="1">
      <c r="B1511" s="151"/>
      <c r="D1511" s="141" t="s">
        <v>196</v>
      </c>
      <c r="E1511" s="152" t="s">
        <v>1</v>
      </c>
      <c r="F1511" s="153" t="s">
        <v>1458</v>
      </c>
      <c r="H1511" s="154">
        <v>49.93</v>
      </c>
      <c r="L1511" s="151"/>
      <c r="M1511" s="155"/>
      <c r="T1511" s="156"/>
      <c r="AT1511" s="152" t="s">
        <v>196</v>
      </c>
      <c r="AU1511" s="152" t="s">
        <v>190</v>
      </c>
      <c r="AV1511" s="13" t="s">
        <v>190</v>
      </c>
      <c r="AW1511" s="13" t="s">
        <v>27</v>
      </c>
      <c r="AX1511" s="13" t="s">
        <v>72</v>
      </c>
      <c r="AY1511" s="152" t="s">
        <v>182</v>
      </c>
    </row>
    <row r="1512" spans="2:65" s="14" customFormat="1">
      <c r="B1512" s="157"/>
      <c r="D1512" s="141" t="s">
        <v>196</v>
      </c>
      <c r="E1512" s="158" t="s">
        <v>1</v>
      </c>
      <c r="F1512" s="159" t="s">
        <v>201</v>
      </c>
      <c r="H1512" s="160">
        <v>505.29599999999999</v>
      </c>
      <c r="L1512" s="157"/>
      <c r="M1512" s="161"/>
      <c r="T1512" s="162"/>
      <c r="AT1512" s="158" t="s">
        <v>196</v>
      </c>
      <c r="AU1512" s="158" t="s">
        <v>190</v>
      </c>
      <c r="AV1512" s="14" t="s">
        <v>189</v>
      </c>
      <c r="AW1512" s="14" t="s">
        <v>27</v>
      </c>
      <c r="AX1512" s="14" t="s">
        <v>80</v>
      </c>
      <c r="AY1512" s="158" t="s">
        <v>182</v>
      </c>
    </row>
    <row r="1513" spans="2:65" s="1" customFormat="1" ht="24.2" customHeight="1">
      <c r="B1513" s="29"/>
      <c r="C1513" s="163" t="s">
        <v>1459</v>
      </c>
      <c r="D1513" s="163" t="s">
        <v>325</v>
      </c>
      <c r="E1513" s="164" t="s">
        <v>1460</v>
      </c>
      <c r="F1513" s="165" t="s">
        <v>1461</v>
      </c>
      <c r="G1513" s="166" t="s">
        <v>187</v>
      </c>
      <c r="H1513" s="167">
        <v>588.92200000000003</v>
      </c>
      <c r="I1513" s="168">
        <v>188.89</v>
      </c>
      <c r="J1513" s="168">
        <f>ROUND(I1513*H1513,2)</f>
        <v>111241.48</v>
      </c>
      <c r="K1513" s="165" t="s">
        <v>1</v>
      </c>
      <c r="L1513" s="169"/>
      <c r="M1513" s="170" t="s">
        <v>1</v>
      </c>
      <c r="N1513" s="171" t="s">
        <v>38</v>
      </c>
      <c r="O1513" s="137">
        <v>0</v>
      </c>
      <c r="P1513" s="137">
        <f>O1513*H1513</f>
        <v>0</v>
      </c>
      <c r="Q1513" s="137">
        <v>5.4000000000000003E-3</v>
      </c>
      <c r="R1513" s="137">
        <f>Q1513*H1513</f>
        <v>3.1801788000000002</v>
      </c>
      <c r="S1513" s="137">
        <v>0</v>
      </c>
      <c r="T1513" s="138">
        <f>S1513*H1513</f>
        <v>0</v>
      </c>
      <c r="AR1513" s="139" t="s">
        <v>1381</v>
      </c>
      <c r="AT1513" s="139" t="s">
        <v>325</v>
      </c>
      <c r="AU1513" s="139" t="s">
        <v>190</v>
      </c>
      <c r="AY1513" s="17" t="s">
        <v>182</v>
      </c>
      <c r="BE1513" s="140">
        <f>IF(N1513="základní",J1513,0)</f>
        <v>0</v>
      </c>
      <c r="BF1513" s="140">
        <f>IF(N1513="snížená",J1513,0)</f>
        <v>111241.48</v>
      </c>
      <c r="BG1513" s="140">
        <f>IF(N1513="zákl. přenesená",J1513,0)</f>
        <v>0</v>
      </c>
      <c r="BH1513" s="140">
        <f>IF(N1513="sníž. přenesená",J1513,0)</f>
        <v>0</v>
      </c>
      <c r="BI1513" s="140">
        <f>IF(N1513="nulová",J1513,0)</f>
        <v>0</v>
      </c>
      <c r="BJ1513" s="17" t="s">
        <v>190</v>
      </c>
      <c r="BK1513" s="140">
        <f>ROUND(I1513*H1513,2)</f>
        <v>111241.48</v>
      </c>
      <c r="BL1513" s="17" t="s">
        <v>271</v>
      </c>
      <c r="BM1513" s="139" t="s">
        <v>1462</v>
      </c>
    </row>
    <row r="1514" spans="2:65" s="1" customFormat="1">
      <c r="B1514" s="29"/>
      <c r="D1514" s="141" t="s">
        <v>192</v>
      </c>
      <c r="F1514" s="142" t="s">
        <v>1461</v>
      </c>
      <c r="L1514" s="29"/>
      <c r="M1514" s="143"/>
      <c r="T1514" s="53"/>
      <c r="AT1514" s="17" t="s">
        <v>192</v>
      </c>
      <c r="AU1514" s="17" t="s">
        <v>190</v>
      </c>
    </row>
    <row r="1515" spans="2:65" s="13" customFormat="1">
      <c r="B1515" s="151"/>
      <c r="D1515" s="141" t="s">
        <v>196</v>
      </c>
      <c r="F1515" s="153" t="s">
        <v>1463</v>
      </c>
      <c r="H1515" s="154">
        <v>588.92200000000003</v>
      </c>
      <c r="L1515" s="151"/>
      <c r="M1515" s="155"/>
      <c r="T1515" s="156"/>
      <c r="AT1515" s="152" t="s">
        <v>196</v>
      </c>
      <c r="AU1515" s="152" t="s">
        <v>190</v>
      </c>
      <c r="AV1515" s="13" t="s">
        <v>190</v>
      </c>
      <c r="AW1515" s="13" t="s">
        <v>4</v>
      </c>
      <c r="AX1515" s="13" t="s">
        <v>80</v>
      </c>
      <c r="AY1515" s="152" t="s">
        <v>182</v>
      </c>
    </row>
    <row r="1516" spans="2:65" s="1" customFormat="1" ht="24.2" customHeight="1">
      <c r="B1516" s="29"/>
      <c r="C1516" s="129" t="s">
        <v>1464</v>
      </c>
      <c r="D1516" s="129" t="s">
        <v>184</v>
      </c>
      <c r="E1516" s="130" t="s">
        <v>1450</v>
      </c>
      <c r="F1516" s="131" t="s">
        <v>1451</v>
      </c>
      <c r="G1516" s="132" t="s">
        <v>187</v>
      </c>
      <c r="H1516" s="133">
        <v>195.715</v>
      </c>
      <c r="I1516" s="134">
        <v>140</v>
      </c>
      <c r="J1516" s="134">
        <f>ROUND(I1516*H1516,2)</f>
        <v>27400.1</v>
      </c>
      <c r="K1516" s="131" t="s">
        <v>188</v>
      </c>
      <c r="L1516" s="29"/>
      <c r="M1516" s="135" t="s">
        <v>1</v>
      </c>
      <c r="N1516" s="136" t="s">
        <v>38</v>
      </c>
      <c r="O1516" s="137">
        <v>0.222</v>
      </c>
      <c r="P1516" s="137">
        <f>O1516*H1516</f>
        <v>43.448730000000005</v>
      </c>
      <c r="Q1516" s="137">
        <v>4.0000000000000002E-4</v>
      </c>
      <c r="R1516" s="137">
        <f>Q1516*H1516</f>
        <v>7.8286000000000008E-2</v>
      </c>
      <c r="S1516" s="137">
        <v>0</v>
      </c>
      <c r="T1516" s="138">
        <f>S1516*H1516</f>
        <v>0</v>
      </c>
      <c r="AR1516" s="139" t="s">
        <v>271</v>
      </c>
      <c r="AT1516" s="139" t="s">
        <v>184</v>
      </c>
      <c r="AU1516" s="139" t="s">
        <v>190</v>
      </c>
      <c r="AY1516" s="17" t="s">
        <v>182</v>
      </c>
      <c r="BE1516" s="140">
        <f>IF(N1516="základní",J1516,0)</f>
        <v>0</v>
      </c>
      <c r="BF1516" s="140">
        <f>IF(N1516="snížená",J1516,0)</f>
        <v>27400.1</v>
      </c>
      <c r="BG1516" s="140">
        <f>IF(N1516="zákl. přenesená",J1516,0)</f>
        <v>0</v>
      </c>
      <c r="BH1516" s="140">
        <f>IF(N1516="sníž. přenesená",J1516,0)</f>
        <v>0</v>
      </c>
      <c r="BI1516" s="140">
        <f>IF(N1516="nulová",J1516,0)</f>
        <v>0</v>
      </c>
      <c r="BJ1516" s="17" t="s">
        <v>190</v>
      </c>
      <c r="BK1516" s="140">
        <f>ROUND(I1516*H1516,2)</f>
        <v>27400.1</v>
      </c>
      <c r="BL1516" s="17" t="s">
        <v>271</v>
      </c>
      <c r="BM1516" s="139" t="s">
        <v>1465</v>
      </c>
    </row>
    <row r="1517" spans="2:65" s="1" customFormat="1" ht="19.5">
      <c r="B1517" s="29"/>
      <c r="D1517" s="141" t="s">
        <v>192</v>
      </c>
      <c r="F1517" s="142" t="s">
        <v>1453</v>
      </c>
      <c r="L1517" s="29"/>
      <c r="M1517" s="143"/>
      <c r="T1517" s="53"/>
      <c r="AT1517" s="17" t="s">
        <v>192</v>
      </c>
      <c r="AU1517" s="17" t="s">
        <v>190</v>
      </c>
    </row>
    <row r="1518" spans="2:65" s="1" customFormat="1">
      <c r="B1518" s="29"/>
      <c r="D1518" s="144" t="s">
        <v>194</v>
      </c>
      <c r="F1518" s="145" t="s">
        <v>1454</v>
      </c>
      <c r="L1518" s="29"/>
      <c r="M1518" s="143"/>
      <c r="T1518" s="53"/>
      <c r="AT1518" s="17" t="s">
        <v>194</v>
      </c>
      <c r="AU1518" s="17" t="s">
        <v>190</v>
      </c>
    </row>
    <row r="1519" spans="2:65" s="12" customFormat="1">
      <c r="B1519" s="146"/>
      <c r="D1519" s="141" t="s">
        <v>196</v>
      </c>
      <c r="E1519" s="147" t="s">
        <v>1</v>
      </c>
      <c r="F1519" s="148" t="s">
        <v>1372</v>
      </c>
      <c r="H1519" s="147" t="s">
        <v>1</v>
      </c>
      <c r="L1519" s="146"/>
      <c r="M1519" s="149"/>
      <c r="T1519" s="150"/>
      <c r="AT1519" s="147" t="s">
        <v>196</v>
      </c>
      <c r="AU1519" s="147" t="s">
        <v>190</v>
      </c>
      <c r="AV1519" s="12" t="s">
        <v>80</v>
      </c>
      <c r="AW1519" s="12" t="s">
        <v>27</v>
      </c>
      <c r="AX1519" s="12" t="s">
        <v>72</v>
      </c>
      <c r="AY1519" s="147" t="s">
        <v>182</v>
      </c>
    </row>
    <row r="1520" spans="2:65" s="13" customFormat="1">
      <c r="B1520" s="151"/>
      <c r="D1520" s="141" t="s">
        <v>196</v>
      </c>
      <c r="E1520" s="152" t="s">
        <v>1</v>
      </c>
      <c r="F1520" s="153" t="s">
        <v>1373</v>
      </c>
      <c r="H1520" s="154">
        <v>66.739999999999995</v>
      </c>
      <c r="L1520" s="151"/>
      <c r="M1520" s="155"/>
      <c r="T1520" s="156"/>
      <c r="AT1520" s="152" t="s">
        <v>196</v>
      </c>
      <c r="AU1520" s="152" t="s">
        <v>190</v>
      </c>
      <c r="AV1520" s="13" t="s">
        <v>190</v>
      </c>
      <c r="AW1520" s="13" t="s">
        <v>27</v>
      </c>
      <c r="AX1520" s="13" t="s">
        <v>72</v>
      </c>
      <c r="AY1520" s="152" t="s">
        <v>182</v>
      </c>
    </row>
    <row r="1521" spans="2:65" s="15" customFormat="1">
      <c r="B1521" s="172"/>
      <c r="D1521" s="141" t="s">
        <v>196</v>
      </c>
      <c r="E1521" s="173" t="s">
        <v>1</v>
      </c>
      <c r="F1521" s="174" t="s">
        <v>379</v>
      </c>
      <c r="H1521" s="175">
        <v>66.739999999999995</v>
      </c>
      <c r="L1521" s="172"/>
      <c r="M1521" s="176"/>
      <c r="T1521" s="177"/>
      <c r="AT1521" s="173" t="s">
        <v>196</v>
      </c>
      <c r="AU1521" s="173" t="s">
        <v>190</v>
      </c>
      <c r="AV1521" s="15" t="s">
        <v>106</v>
      </c>
      <c r="AW1521" s="15" t="s">
        <v>27</v>
      </c>
      <c r="AX1521" s="15" t="s">
        <v>72</v>
      </c>
      <c r="AY1521" s="173" t="s">
        <v>182</v>
      </c>
    </row>
    <row r="1522" spans="2:65" s="12" customFormat="1">
      <c r="B1522" s="146"/>
      <c r="D1522" s="141" t="s">
        <v>196</v>
      </c>
      <c r="E1522" s="147" t="s">
        <v>1</v>
      </c>
      <c r="F1522" s="148" t="s">
        <v>1374</v>
      </c>
      <c r="H1522" s="147" t="s">
        <v>1</v>
      </c>
      <c r="L1522" s="146"/>
      <c r="M1522" s="149"/>
      <c r="T1522" s="150"/>
      <c r="AT1522" s="147" t="s">
        <v>196</v>
      </c>
      <c r="AU1522" s="147" t="s">
        <v>190</v>
      </c>
      <c r="AV1522" s="12" t="s">
        <v>80</v>
      </c>
      <c r="AW1522" s="12" t="s">
        <v>27</v>
      </c>
      <c r="AX1522" s="12" t="s">
        <v>72</v>
      </c>
      <c r="AY1522" s="147" t="s">
        <v>182</v>
      </c>
    </row>
    <row r="1523" spans="2:65" s="13" customFormat="1" ht="22.5">
      <c r="B1523" s="151"/>
      <c r="D1523" s="141" t="s">
        <v>196</v>
      </c>
      <c r="E1523" s="152" t="s">
        <v>1</v>
      </c>
      <c r="F1523" s="153" t="s">
        <v>1375</v>
      </c>
      <c r="H1523" s="154">
        <v>121.5</v>
      </c>
      <c r="L1523" s="151"/>
      <c r="M1523" s="155"/>
      <c r="T1523" s="156"/>
      <c r="AT1523" s="152" t="s">
        <v>196</v>
      </c>
      <c r="AU1523" s="152" t="s">
        <v>190</v>
      </c>
      <c r="AV1523" s="13" t="s">
        <v>190</v>
      </c>
      <c r="AW1523" s="13" t="s">
        <v>27</v>
      </c>
      <c r="AX1523" s="13" t="s">
        <v>72</v>
      </c>
      <c r="AY1523" s="152" t="s">
        <v>182</v>
      </c>
    </row>
    <row r="1524" spans="2:65" s="13" customFormat="1">
      <c r="B1524" s="151"/>
      <c r="D1524" s="141" t="s">
        <v>196</v>
      </c>
      <c r="E1524" s="152" t="s">
        <v>1</v>
      </c>
      <c r="F1524" s="153" t="s">
        <v>1376</v>
      </c>
      <c r="H1524" s="154">
        <v>6.2480000000000002</v>
      </c>
      <c r="L1524" s="151"/>
      <c r="M1524" s="155"/>
      <c r="T1524" s="156"/>
      <c r="AT1524" s="152" t="s">
        <v>196</v>
      </c>
      <c r="AU1524" s="152" t="s">
        <v>190</v>
      </c>
      <c r="AV1524" s="13" t="s">
        <v>190</v>
      </c>
      <c r="AW1524" s="13" t="s">
        <v>27</v>
      </c>
      <c r="AX1524" s="13" t="s">
        <v>72</v>
      </c>
      <c r="AY1524" s="152" t="s">
        <v>182</v>
      </c>
    </row>
    <row r="1525" spans="2:65" s="13" customFormat="1">
      <c r="B1525" s="151"/>
      <c r="D1525" s="141" t="s">
        <v>196</v>
      </c>
      <c r="E1525" s="152" t="s">
        <v>1</v>
      </c>
      <c r="F1525" s="153" t="s">
        <v>1377</v>
      </c>
      <c r="H1525" s="154">
        <v>1.2270000000000001</v>
      </c>
      <c r="L1525" s="151"/>
      <c r="M1525" s="155"/>
      <c r="T1525" s="156"/>
      <c r="AT1525" s="152" t="s">
        <v>196</v>
      </c>
      <c r="AU1525" s="152" t="s">
        <v>190</v>
      </c>
      <c r="AV1525" s="13" t="s">
        <v>190</v>
      </c>
      <c r="AW1525" s="13" t="s">
        <v>27</v>
      </c>
      <c r="AX1525" s="13" t="s">
        <v>72</v>
      </c>
      <c r="AY1525" s="152" t="s">
        <v>182</v>
      </c>
    </row>
    <row r="1526" spans="2:65" s="15" customFormat="1">
      <c r="B1526" s="172"/>
      <c r="D1526" s="141" t="s">
        <v>196</v>
      </c>
      <c r="E1526" s="173" t="s">
        <v>1</v>
      </c>
      <c r="F1526" s="174" t="s">
        <v>379</v>
      </c>
      <c r="H1526" s="175">
        <v>128.97499999999999</v>
      </c>
      <c r="L1526" s="172"/>
      <c r="M1526" s="176"/>
      <c r="T1526" s="177"/>
      <c r="AT1526" s="173" t="s">
        <v>196</v>
      </c>
      <c r="AU1526" s="173" t="s">
        <v>190</v>
      </c>
      <c r="AV1526" s="15" t="s">
        <v>106</v>
      </c>
      <c r="AW1526" s="15" t="s">
        <v>27</v>
      </c>
      <c r="AX1526" s="15" t="s">
        <v>72</v>
      </c>
      <c r="AY1526" s="173" t="s">
        <v>182</v>
      </c>
    </row>
    <row r="1527" spans="2:65" s="14" customFormat="1">
      <c r="B1527" s="157"/>
      <c r="D1527" s="141" t="s">
        <v>196</v>
      </c>
      <c r="E1527" s="158" t="s">
        <v>1</v>
      </c>
      <c r="F1527" s="159" t="s">
        <v>201</v>
      </c>
      <c r="H1527" s="160">
        <v>195.715</v>
      </c>
      <c r="L1527" s="157"/>
      <c r="M1527" s="161"/>
      <c r="T1527" s="162"/>
      <c r="AT1527" s="158" t="s">
        <v>196</v>
      </c>
      <c r="AU1527" s="158" t="s">
        <v>190</v>
      </c>
      <c r="AV1527" s="14" t="s">
        <v>189</v>
      </c>
      <c r="AW1527" s="14" t="s">
        <v>27</v>
      </c>
      <c r="AX1527" s="14" t="s">
        <v>80</v>
      </c>
      <c r="AY1527" s="158" t="s">
        <v>182</v>
      </c>
    </row>
    <row r="1528" spans="2:65" s="1" customFormat="1" ht="24.2" customHeight="1">
      <c r="B1528" s="29"/>
      <c r="C1528" s="163" t="s">
        <v>1466</v>
      </c>
      <c r="D1528" s="163" t="s">
        <v>325</v>
      </c>
      <c r="E1528" s="164" t="s">
        <v>1467</v>
      </c>
      <c r="F1528" s="165" t="s">
        <v>1468</v>
      </c>
      <c r="G1528" s="166" t="s">
        <v>187</v>
      </c>
      <c r="H1528" s="167">
        <v>228.10599999999999</v>
      </c>
      <c r="I1528" s="168">
        <v>196.04</v>
      </c>
      <c r="J1528" s="168">
        <f>ROUND(I1528*H1528,2)</f>
        <v>44717.9</v>
      </c>
      <c r="K1528" s="165" t="s">
        <v>1</v>
      </c>
      <c r="L1528" s="169"/>
      <c r="M1528" s="170" t="s">
        <v>1</v>
      </c>
      <c r="N1528" s="171" t="s">
        <v>38</v>
      </c>
      <c r="O1528" s="137">
        <v>0</v>
      </c>
      <c r="P1528" s="137">
        <f>O1528*H1528</f>
        <v>0</v>
      </c>
      <c r="Q1528" s="137">
        <v>5.3E-3</v>
      </c>
      <c r="R1528" s="137">
        <f>Q1528*H1528</f>
        <v>1.2089618</v>
      </c>
      <c r="S1528" s="137">
        <v>0</v>
      </c>
      <c r="T1528" s="138">
        <f>S1528*H1528</f>
        <v>0</v>
      </c>
      <c r="AR1528" s="139" t="s">
        <v>1381</v>
      </c>
      <c r="AT1528" s="139" t="s">
        <v>325</v>
      </c>
      <c r="AU1528" s="139" t="s">
        <v>190</v>
      </c>
      <c r="AY1528" s="17" t="s">
        <v>182</v>
      </c>
      <c r="BE1528" s="140">
        <f>IF(N1528="základní",J1528,0)</f>
        <v>0</v>
      </c>
      <c r="BF1528" s="140">
        <f>IF(N1528="snížená",J1528,0)</f>
        <v>44717.9</v>
      </c>
      <c r="BG1528" s="140">
        <f>IF(N1528="zákl. přenesená",J1528,0)</f>
        <v>0</v>
      </c>
      <c r="BH1528" s="140">
        <f>IF(N1528="sníž. přenesená",J1528,0)</f>
        <v>0</v>
      </c>
      <c r="BI1528" s="140">
        <f>IF(N1528="nulová",J1528,0)</f>
        <v>0</v>
      </c>
      <c r="BJ1528" s="17" t="s">
        <v>190</v>
      </c>
      <c r="BK1528" s="140">
        <f>ROUND(I1528*H1528,2)</f>
        <v>44717.9</v>
      </c>
      <c r="BL1528" s="17" t="s">
        <v>271</v>
      </c>
      <c r="BM1528" s="139" t="s">
        <v>1469</v>
      </c>
    </row>
    <row r="1529" spans="2:65" s="1" customFormat="1">
      <c r="B1529" s="29"/>
      <c r="D1529" s="141" t="s">
        <v>192</v>
      </c>
      <c r="F1529" s="142" t="s">
        <v>1468</v>
      </c>
      <c r="L1529" s="29"/>
      <c r="M1529" s="143"/>
      <c r="T1529" s="53"/>
      <c r="AT1529" s="17" t="s">
        <v>192</v>
      </c>
      <c r="AU1529" s="17" t="s">
        <v>190</v>
      </c>
    </row>
    <row r="1530" spans="2:65" s="13" customFormat="1">
      <c r="B1530" s="151"/>
      <c r="D1530" s="141" t="s">
        <v>196</v>
      </c>
      <c r="F1530" s="153" t="s">
        <v>1470</v>
      </c>
      <c r="H1530" s="154">
        <v>228.10599999999999</v>
      </c>
      <c r="L1530" s="151"/>
      <c r="M1530" s="155"/>
      <c r="T1530" s="156"/>
      <c r="AT1530" s="152" t="s">
        <v>196</v>
      </c>
      <c r="AU1530" s="152" t="s">
        <v>190</v>
      </c>
      <c r="AV1530" s="13" t="s">
        <v>190</v>
      </c>
      <c r="AW1530" s="13" t="s">
        <v>4</v>
      </c>
      <c r="AX1530" s="13" t="s">
        <v>80</v>
      </c>
      <c r="AY1530" s="152" t="s">
        <v>182</v>
      </c>
    </row>
    <row r="1531" spans="2:65" s="1" customFormat="1" ht="24.2" customHeight="1">
      <c r="B1531" s="29"/>
      <c r="C1531" s="129" t="s">
        <v>1471</v>
      </c>
      <c r="D1531" s="129" t="s">
        <v>184</v>
      </c>
      <c r="E1531" s="130" t="s">
        <v>1472</v>
      </c>
      <c r="F1531" s="131" t="s">
        <v>1473</v>
      </c>
      <c r="G1531" s="132" t="s">
        <v>187</v>
      </c>
      <c r="H1531" s="133">
        <v>277.40899999999999</v>
      </c>
      <c r="I1531" s="134">
        <v>160</v>
      </c>
      <c r="J1531" s="134">
        <f>ROUND(I1531*H1531,2)</f>
        <v>44385.440000000002</v>
      </c>
      <c r="K1531" s="131" t="s">
        <v>188</v>
      </c>
      <c r="L1531" s="29"/>
      <c r="M1531" s="135" t="s">
        <v>1</v>
      </c>
      <c r="N1531" s="136" t="s">
        <v>38</v>
      </c>
      <c r="O1531" s="137">
        <v>0.26</v>
      </c>
      <c r="P1531" s="137">
        <f>O1531*H1531</f>
        <v>72.126339999999999</v>
      </c>
      <c r="Q1531" s="137">
        <v>4.0000000000000002E-4</v>
      </c>
      <c r="R1531" s="137">
        <f>Q1531*H1531</f>
        <v>0.1109636</v>
      </c>
      <c r="S1531" s="137">
        <v>0</v>
      </c>
      <c r="T1531" s="138">
        <f>S1531*H1531</f>
        <v>0</v>
      </c>
      <c r="AR1531" s="139" t="s">
        <v>271</v>
      </c>
      <c r="AT1531" s="139" t="s">
        <v>184</v>
      </c>
      <c r="AU1531" s="139" t="s">
        <v>190</v>
      </c>
      <c r="AY1531" s="17" t="s">
        <v>182</v>
      </c>
      <c r="BE1531" s="140">
        <f>IF(N1531="základní",J1531,0)</f>
        <v>0</v>
      </c>
      <c r="BF1531" s="140">
        <f>IF(N1531="snížená",J1531,0)</f>
        <v>44385.440000000002</v>
      </c>
      <c r="BG1531" s="140">
        <f>IF(N1531="zákl. přenesená",J1531,0)</f>
        <v>0</v>
      </c>
      <c r="BH1531" s="140">
        <f>IF(N1531="sníž. přenesená",J1531,0)</f>
        <v>0</v>
      </c>
      <c r="BI1531" s="140">
        <f>IF(N1531="nulová",J1531,0)</f>
        <v>0</v>
      </c>
      <c r="BJ1531" s="17" t="s">
        <v>190</v>
      </c>
      <c r="BK1531" s="140">
        <f>ROUND(I1531*H1531,2)</f>
        <v>44385.440000000002</v>
      </c>
      <c r="BL1531" s="17" t="s">
        <v>271</v>
      </c>
      <c r="BM1531" s="139" t="s">
        <v>1474</v>
      </c>
    </row>
    <row r="1532" spans="2:65" s="1" customFormat="1" ht="19.5">
      <c r="B1532" s="29"/>
      <c r="D1532" s="141" t="s">
        <v>192</v>
      </c>
      <c r="F1532" s="142" t="s">
        <v>1475</v>
      </c>
      <c r="L1532" s="29"/>
      <c r="M1532" s="143"/>
      <c r="T1532" s="53"/>
      <c r="AT1532" s="17" t="s">
        <v>192</v>
      </c>
      <c r="AU1532" s="17" t="s">
        <v>190</v>
      </c>
    </row>
    <row r="1533" spans="2:65" s="1" customFormat="1">
      <c r="B1533" s="29"/>
      <c r="D1533" s="144" t="s">
        <v>194</v>
      </c>
      <c r="F1533" s="145" t="s">
        <v>1476</v>
      </c>
      <c r="L1533" s="29"/>
      <c r="M1533" s="143"/>
      <c r="T1533" s="53"/>
      <c r="AT1533" s="17" t="s">
        <v>194</v>
      </c>
      <c r="AU1533" s="17" t="s">
        <v>190</v>
      </c>
    </row>
    <row r="1534" spans="2:65" s="12" customFormat="1">
      <c r="B1534" s="146"/>
      <c r="D1534" s="141" t="s">
        <v>196</v>
      </c>
      <c r="E1534" s="147" t="s">
        <v>1</v>
      </c>
      <c r="F1534" s="148" t="s">
        <v>1440</v>
      </c>
      <c r="H1534" s="147" t="s">
        <v>1</v>
      </c>
      <c r="L1534" s="146"/>
      <c r="M1534" s="149"/>
      <c r="T1534" s="150"/>
      <c r="AT1534" s="147" t="s">
        <v>196</v>
      </c>
      <c r="AU1534" s="147" t="s">
        <v>190</v>
      </c>
      <c r="AV1534" s="12" t="s">
        <v>80</v>
      </c>
      <c r="AW1534" s="12" t="s">
        <v>27</v>
      </c>
      <c r="AX1534" s="12" t="s">
        <v>72</v>
      </c>
      <c r="AY1534" s="147" t="s">
        <v>182</v>
      </c>
    </row>
    <row r="1535" spans="2:65" s="13" customFormat="1">
      <c r="B1535" s="151"/>
      <c r="D1535" s="141" t="s">
        <v>196</v>
      </c>
      <c r="E1535" s="152" t="s">
        <v>1</v>
      </c>
      <c r="F1535" s="153" t="s">
        <v>1441</v>
      </c>
      <c r="H1535" s="154">
        <v>23.1</v>
      </c>
      <c r="L1535" s="151"/>
      <c r="M1535" s="155"/>
      <c r="T1535" s="156"/>
      <c r="AT1535" s="152" t="s">
        <v>196</v>
      </c>
      <c r="AU1535" s="152" t="s">
        <v>190</v>
      </c>
      <c r="AV1535" s="13" t="s">
        <v>190</v>
      </c>
      <c r="AW1535" s="13" t="s">
        <v>27</v>
      </c>
      <c r="AX1535" s="13" t="s">
        <v>72</v>
      </c>
      <c r="AY1535" s="152" t="s">
        <v>182</v>
      </c>
    </row>
    <row r="1536" spans="2:65" s="12" customFormat="1">
      <c r="B1536" s="146"/>
      <c r="D1536" s="141" t="s">
        <v>196</v>
      </c>
      <c r="E1536" s="147" t="s">
        <v>1</v>
      </c>
      <c r="F1536" s="148" t="s">
        <v>1442</v>
      </c>
      <c r="H1536" s="147" t="s">
        <v>1</v>
      </c>
      <c r="L1536" s="146"/>
      <c r="M1536" s="149"/>
      <c r="T1536" s="150"/>
      <c r="AT1536" s="147" t="s">
        <v>196</v>
      </c>
      <c r="AU1536" s="147" t="s">
        <v>190</v>
      </c>
      <c r="AV1536" s="12" t="s">
        <v>80</v>
      </c>
      <c r="AW1536" s="12" t="s">
        <v>27</v>
      </c>
      <c r="AX1536" s="12" t="s">
        <v>72</v>
      </c>
      <c r="AY1536" s="147" t="s">
        <v>182</v>
      </c>
    </row>
    <row r="1537" spans="2:51" s="13" customFormat="1">
      <c r="B1537" s="151"/>
      <c r="D1537" s="141" t="s">
        <v>196</v>
      </c>
      <c r="E1537" s="152" t="s">
        <v>1</v>
      </c>
      <c r="F1537" s="153" t="s">
        <v>1443</v>
      </c>
      <c r="H1537" s="154">
        <v>37.799999999999997</v>
      </c>
      <c r="L1537" s="151"/>
      <c r="M1537" s="155"/>
      <c r="T1537" s="156"/>
      <c r="AT1537" s="152" t="s">
        <v>196</v>
      </c>
      <c r="AU1537" s="152" t="s">
        <v>190</v>
      </c>
      <c r="AV1537" s="13" t="s">
        <v>190</v>
      </c>
      <c r="AW1537" s="13" t="s">
        <v>27</v>
      </c>
      <c r="AX1537" s="13" t="s">
        <v>72</v>
      </c>
      <c r="AY1537" s="152" t="s">
        <v>182</v>
      </c>
    </row>
    <row r="1538" spans="2:51" s="15" customFormat="1">
      <c r="B1538" s="172"/>
      <c r="D1538" s="141" t="s">
        <v>196</v>
      </c>
      <c r="E1538" s="173" t="s">
        <v>1</v>
      </c>
      <c r="F1538" s="174" t="s">
        <v>379</v>
      </c>
      <c r="H1538" s="175">
        <v>60.9</v>
      </c>
      <c r="L1538" s="172"/>
      <c r="M1538" s="176"/>
      <c r="T1538" s="177"/>
      <c r="AT1538" s="173" t="s">
        <v>196</v>
      </c>
      <c r="AU1538" s="173" t="s">
        <v>190</v>
      </c>
      <c r="AV1538" s="15" t="s">
        <v>106</v>
      </c>
      <c r="AW1538" s="15" t="s">
        <v>27</v>
      </c>
      <c r="AX1538" s="15" t="s">
        <v>72</v>
      </c>
      <c r="AY1538" s="173" t="s">
        <v>182</v>
      </c>
    </row>
    <row r="1539" spans="2:51" s="12" customFormat="1">
      <c r="B1539" s="146"/>
      <c r="D1539" s="141" t="s">
        <v>196</v>
      </c>
      <c r="E1539" s="147" t="s">
        <v>1</v>
      </c>
      <c r="F1539" s="148" t="s">
        <v>1444</v>
      </c>
      <c r="H1539" s="147" t="s">
        <v>1</v>
      </c>
      <c r="L1539" s="146"/>
      <c r="M1539" s="149"/>
      <c r="T1539" s="150"/>
      <c r="AT1539" s="147" t="s">
        <v>196</v>
      </c>
      <c r="AU1539" s="147" t="s">
        <v>190</v>
      </c>
      <c r="AV1539" s="12" t="s">
        <v>80</v>
      </c>
      <c r="AW1539" s="12" t="s">
        <v>27</v>
      </c>
      <c r="AX1539" s="12" t="s">
        <v>72</v>
      </c>
      <c r="AY1539" s="147" t="s">
        <v>182</v>
      </c>
    </row>
    <row r="1540" spans="2:51" s="13" customFormat="1">
      <c r="B1540" s="151"/>
      <c r="D1540" s="141" t="s">
        <v>196</v>
      </c>
      <c r="E1540" s="152" t="s">
        <v>1</v>
      </c>
      <c r="F1540" s="153" t="s">
        <v>1445</v>
      </c>
      <c r="H1540" s="154">
        <v>14.75</v>
      </c>
      <c r="L1540" s="151"/>
      <c r="M1540" s="155"/>
      <c r="T1540" s="156"/>
      <c r="AT1540" s="152" t="s">
        <v>196</v>
      </c>
      <c r="AU1540" s="152" t="s">
        <v>190</v>
      </c>
      <c r="AV1540" s="13" t="s">
        <v>190</v>
      </c>
      <c r="AW1540" s="13" t="s">
        <v>27</v>
      </c>
      <c r="AX1540" s="13" t="s">
        <v>72</v>
      </c>
      <c r="AY1540" s="152" t="s">
        <v>182</v>
      </c>
    </row>
    <row r="1541" spans="2:51" s="15" customFormat="1">
      <c r="B1541" s="172"/>
      <c r="D1541" s="141" t="s">
        <v>196</v>
      </c>
      <c r="E1541" s="173" t="s">
        <v>1</v>
      </c>
      <c r="F1541" s="174" t="s">
        <v>379</v>
      </c>
      <c r="H1541" s="175">
        <v>14.75</v>
      </c>
      <c r="L1541" s="172"/>
      <c r="M1541" s="176"/>
      <c r="T1541" s="177"/>
      <c r="AT1541" s="173" t="s">
        <v>196</v>
      </c>
      <c r="AU1541" s="173" t="s">
        <v>190</v>
      </c>
      <c r="AV1541" s="15" t="s">
        <v>106</v>
      </c>
      <c r="AW1541" s="15" t="s">
        <v>27</v>
      </c>
      <c r="AX1541" s="15" t="s">
        <v>72</v>
      </c>
      <c r="AY1541" s="173" t="s">
        <v>182</v>
      </c>
    </row>
    <row r="1542" spans="2:51" s="12" customFormat="1">
      <c r="B1542" s="146"/>
      <c r="D1542" s="141" t="s">
        <v>196</v>
      </c>
      <c r="E1542" s="147" t="s">
        <v>1</v>
      </c>
      <c r="F1542" s="148" t="s">
        <v>1412</v>
      </c>
      <c r="H1542" s="147" t="s">
        <v>1</v>
      </c>
      <c r="L1542" s="146"/>
      <c r="M1542" s="149"/>
      <c r="T1542" s="150"/>
      <c r="AT1542" s="147" t="s">
        <v>196</v>
      </c>
      <c r="AU1542" s="147" t="s">
        <v>190</v>
      </c>
      <c r="AV1542" s="12" t="s">
        <v>80</v>
      </c>
      <c r="AW1542" s="12" t="s">
        <v>27</v>
      </c>
      <c r="AX1542" s="12" t="s">
        <v>72</v>
      </c>
      <c r="AY1542" s="147" t="s">
        <v>182</v>
      </c>
    </row>
    <row r="1543" spans="2:51" s="13" customFormat="1">
      <c r="B1543" s="151"/>
      <c r="D1543" s="141" t="s">
        <v>196</v>
      </c>
      <c r="E1543" s="152" t="s">
        <v>1</v>
      </c>
      <c r="F1543" s="153" t="s">
        <v>1413</v>
      </c>
      <c r="H1543" s="154">
        <v>55.2</v>
      </c>
      <c r="L1543" s="151"/>
      <c r="M1543" s="155"/>
      <c r="T1543" s="156"/>
      <c r="AT1543" s="152" t="s">
        <v>196</v>
      </c>
      <c r="AU1543" s="152" t="s">
        <v>190</v>
      </c>
      <c r="AV1543" s="13" t="s">
        <v>190</v>
      </c>
      <c r="AW1543" s="13" t="s">
        <v>27</v>
      </c>
      <c r="AX1543" s="13" t="s">
        <v>72</v>
      </c>
      <c r="AY1543" s="152" t="s">
        <v>182</v>
      </c>
    </row>
    <row r="1544" spans="2:51" s="13" customFormat="1">
      <c r="B1544" s="151"/>
      <c r="D1544" s="141" t="s">
        <v>196</v>
      </c>
      <c r="E1544" s="152" t="s">
        <v>1</v>
      </c>
      <c r="F1544" s="153" t="s">
        <v>1414</v>
      </c>
      <c r="H1544" s="154">
        <v>42</v>
      </c>
      <c r="L1544" s="151"/>
      <c r="M1544" s="155"/>
      <c r="T1544" s="156"/>
      <c r="AT1544" s="152" t="s">
        <v>196</v>
      </c>
      <c r="AU1544" s="152" t="s">
        <v>190</v>
      </c>
      <c r="AV1544" s="13" t="s">
        <v>190</v>
      </c>
      <c r="AW1544" s="13" t="s">
        <v>27</v>
      </c>
      <c r="AX1544" s="13" t="s">
        <v>72</v>
      </c>
      <c r="AY1544" s="152" t="s">
        <v>182</v>
      </c>
    </row>
    <row r="1545" spans="2:51" s="15" customFormat="1">
      <c r="B1545" s="172"/>
      <c r="D1545" s="141" t="s">
        <v>196</v>
      </c>
      <c r="E1545" s="173" t="s">
        <v>1</v>
      </c>
      <c r="F1545" s="174" t="s">
        <v>379</v>
      </c>
      <c r="H1545" s="175">
        <v>97.2</v>
      </c>
      <c r="L1545" s="172"/>
      <c r="M1545" s="176"/>
      <c r="T1545" s="177"/>
      <c r="AT1545" s="173" t="s">
        <v>196</v>
      </c>
      <c r="AU1545" s="173" t="s">
        <v>190</v>
      </c>
      <c r="AV1545" s="15" t="s">
        <v>106</v>
      </c>
      <c r="AW1545" s="15" t="s">
        <v>27</v>
      </c>
      <c r="AX1545" s="15" t="s">
        <v>72</v>
      </c>
      <c r="AY1545" s="173" t="s">
        <v>182</v>
      </c>
    </row>
    <row r="1546" spans="2:51" s="12" customFormat="1">
      <c r="B1546" s="146"/>
      <c r="D1546" s="141" t="s">
        <v>196</v>
      </c>
      <c r="E1546" s="147" t="s">
        <v>1</v>
      </c>
      <c r="F1546" s="148" t="s">
        <v>1415</v>
      </c>
      <c r="H1546" s="147" t="s">
        <v>1</v>
      </c>
      <c r="L1546" s="146"/>
      <c r="M1546" s="149"/>
      <c r="T1546" s="150"/>
      <c r="AT1546" s="147" t="s">
        <v>196</v>
      </c>
      <c r="AU1546" s="147" t="s">
        <v>190</v>
      </c>
      <c r="AV1546" s="12" t="s">
        <v>80</v>
      </c>
      <c r="AW1546" s="12" t="s">
        <v>27</v>
      </c>
      <c r="AX1546" s="12" t="s">
        <v>72</v>
      </c>
      <c r="AY1546" s="147" t="s">
        <v>182</v>
      </c>
    </row>
    <row r="1547" spans="2:51" s="13" customFormat="1">
      <c r="B1547" s="151"/>
      <c r="D1547" s="141" t="s">
        <v>196</v>
      </c>
      <c r="E1547" s="152" t="s">
        <v>1</v>
      </c>
      <c r="F1547" s="153" t="s">
        <v>1416</v>
      </c>
      <c r="H1547" s="154">
        <v>15.238</v>
      </c>
      <c r="L1547" s="151"/>
      <c r="M1547" s="155"/>
      <c r="T1547" s="156"/>
      <c r="AT1547" s="152" t="s">
        <v>196</v>
      </c>
      <c r="AU1547" s="152" t="s">
        <v>190</v>
      </c>
      <c r="AV1547" s="13" t="s">
        <v>190</v>
      </c>
      <c r="AW1547" s="13" t="s">
        <v>27</v>
      </c>
      <c r="AX1547" s="13" t="s">
        <v>72</v>
      </c>
      <c r="AY1547" s="152" t="s">
        <v>182</v>
      </c>
    </row>
    <row r="1548" spans="2:51" s="13" customFormat="1">
      <c r="B1548" s="151"/>
      <c r="D1548" s="141" t="s">
        <v>196</v>
      </c>
      <c r="E1548" s="152" t="s">
        <v>1</v>
      </c>
      <c r="F1548" s="153" t="s">
        <v>1417</v>
      </c>
      <c r="H1548" s="154">
        <v>4.0250000000000004</v>
      </c>
      <c r="L1548" s="151"/>
      <c r="M1548" s="155"/>
      <c r="T1548" s="156"/>
      <c r="AT1548" s="152" t="s">
        <v>196</v>
      </c>
      <c r="AU1548" s="152" t="s">
        <v>190</v>
      </c>
      <c r="AV1548" s="13" t="s">
        <v>190</v>
      </c>
      <c r="AW1548" s="13" t="s">
        <v>27</v>
      </c>
      <c r="AX1548" s="13" t="s">
        <v>72</v>
      </c>
      <c r="AY1548" s="152" t="s">
        <v>182</v>
      </c>
    </row>
    <row r="1549" spans="2:51" s="13" customFormat="1">
      <c r="B1549" s="151"/>
      <c r="D1549" s="141" t="s">
        <v>196</v>
      </c>
      <c r="E1549" s="152" t="s">
        <v>1</v>
      </c>
      <c r="F1549" s="153" t="s">
        <v>1418</v>
      </c>
      <c r="H1549" s="154">
        <v>4.95</v>
      </c>
      <c r="L1549" s="151"/>
      <c r="M1549" s="155"/>
      <c r="T1549" s="156"/>
      <c r="AT1549" s="152" t="s">
        <v>196</v>
      </c>
      <c r="AU1549" s="152" t="s">
        <v>190</v>
      </c>
      <c r="AV1549" s="13" t="s">
        <v>190</v>
      </c>
      <c r="AW1549" s="13" t="s">
        <v>27</v>
      </c>
      <c r="AX1549" s="13" t="s">
        <v>72</v>
      </c>
      <c r="AY1549" s="152" t="s">
        <v>182</v>
      </c>
    </row>
    <row r="1550" spans="2:51" s="13" customFormat="1">
      <c r="B1550" s="151"/>
      <c r="D1550" s="141" t="s">
        <v>196</v>
      </c>
      <c r="E1550" s="152" t="s">
        <v>1</v>
      </c>
      <c r="F1550" s="153" t="s">
        <v>1419</v>
      </c>
      <c r="H1550" s="154">
        <v>7.29</v>
      </c>
      <c r="L1550" s="151"/>
      <c r="M1550" s="155"/>
      <c r="T1550" s="156"/>
      <c r="AT1550" s="152" t="s">
        <v>196</v>
      </c>
      <c r="AU1550" s="152" t="s">
        <v>190</v>
      </c>
      <c r="AV1550" s="13" t="s">
        <v>190</v>
      </c>
      <c r="AW1550" s="13" t="s">
        <v>27</v>
      </c>
      <c r="AX1550" s="13" t="s">
        <v>72</v>
      </c>
      <c r="AY1550" s="152" t="s">
        <v>182</v>
      </c>
    </row>
    <row r="1551" spans="2:51" s="13" customFormat="1">
      <c r="B1551" s="151"/>
      <c r="D1551" s="141" t="s">
        <v>196</v>
      </c>
      <c r="E1551" s="152" t="s">
        <v>1</v>
      </c>
      <c r="F1551" s="153" t="s">
        <v>1420</v>
      </c>
      <c r="H1551" s="154">
        <v>0.22500000000000001</v>
      </c>
      <c r="L1551" s="151"/>
      <c r="M1551" s="155"/>
      <c r="T1551" s="156"/>
      <c r="AT1551" s="152" t="s">
        <v>196</v>
      </c>
      <c r="AU1551" s="152" t="s">
        <v>190</v>
      </c>
      <c r="AV1551" s="13" t="s">
        <v>190</v>
      </c>
      <c r="AW1551" s="13" t="s">
        <v>27</v>
      </c>
      <c r="AX1551" s="13" t="s">
        <v>72</v>
      </c>
      <c r="AY1551" s="152" t="s">
        <v>182</v>
      </c>
    </row>
    <row r="1552" spans="2:51" s="13" customFormat="1">
      <c r="B1552" s="151"/>
      <c r="D1552" s="141" t="s">
        <v>196</v>
      </c>
      <c r="E1552" s="152" t="s">
        <v>1</v>
      </c>
      <c r="F1552" s="153" t="s">
        <v>1421</v>
      </c>
      <c r="H1552" s="154">
        <v>1.7669999999999999</v>
      </c>
      <c r="L1552" s="151"/>
      <c r="M1552" s="155"/>
      <c r="T1552" s="156"/>
      <c r="AT1552" s="152" t="s">
        <v>196</v>
      </c>
      <c r="AU1552" s="152" t="s">
        <v>190</v>
      </c>
      <c r="AV1552" s="13" t="s">
        <v>190</v>
      </c>
      <c r="AW1552" s="13" t="s">
        <v>27</v>
      </c>
      <c r="AX1552" s="13" t="s">
        <v>72</v>
      </c>
      <c r="AY1552" s="152" t="s">
        <v>182</v>
      </c>
    </row>
    <row r="1553" spans="2:51" s="13" customFormat="1">
      <c r="B1553" s="151"/>
      <c r="D1553" s="141" t="s">
        <v>196</v>
      </c>
      <c r="E1553" s="152" t="s">
        <v>1</v>
      </c>
      <c r="F1553" s="153" t="s">
        <v>1422</v>
      </c>
      <c r="H1553" s="154">
        <v>2.016</v>
      </c>
      <c r="L1553" s="151"/>
      <c r="M1553" s="155"/>
      <c r="T1553" s="156"/>
      <c r="AT1553" s="152" t="s">
        <v>196</v>
      </c>
      <c r="AU1553" s="152" t="s">
        <v>190</v>
      </c>
      <c r="AV1553" s="13" t="s">
        <v>190</v>
      </c>
      <c r="AW1553" s="13" t="s">
        <v>27</v>
      </c>
      <c r="AX1553" s="13" t="s">
        <v>72</v>
      </c>
      <c r="AY1553" s="152" t="s">
        <v>182</v>
      </c>
    </row>
    <row r="1554" spans="2:51" s="13" customFormat="1">
      <c r="B1554" s="151"/>
      <c r="D1554" s="141" t="s">
        <v>196</v>
      </c>
      <c r="E1554" s="152" t="s">
        <v>1</v>
      </c>
      <c r="F1554" s="153" t="s">
        <v>1423</v>
      </c>
      <c r="H1554" s="154">
        <v>3.9380000000000002</v>
      </c>
      <c r="L1554" s="151"/>
      <c r="M1554" s="155"/>
      <c r="T1554" s="156"/>
      <c r="AT1554" s="152" t="s">
        <v>196</v>
      </c>
      <c r="AU1554" s="152" t="s">
        <v>190</v>
      </c>
      <c r="AV1554" s="13" t="s">
        <v>190</v>
      </c>
      <c r="AW1554" s="13" t="s">
        <v>27</v>
      </c>
      <c r="AX1554" s="13" t="s">
        <v>72</v>
      </c>
      <c r="AY1554" s="152" t="s">
        <v>182</v>
      </c>
    </row>
    <row r="1555" spans="2:51" s="13" customFormat="1">
      <c r="B1555" s="151"/>
      <c r="D1555" s="141" t="s">
        <v>196</v>
      </c>
      <c r="E1555" s="152" t="s">
        <v>1</v>
      </c>
      <c r="F1555" s="153" t="s">
        <v>1424</v>
      </c>
      <c r="H1555" s="154">
        <v>39.375</v>
      </c>
      <c r="L1555" s="151"/>
      <c r="M1555" s="155"/>
      <c r="T1555" s="156"/>
      <c r="AT1555" s="152" t="s">
        <v>196</v>
      </c>
      <c r="AU1555" s="152" t="s">
        <v>190</v>
      </c>
      <c r="AV1555" s="13" t="s">
        <v>190</v>
      </c>
      <c r="AW1555" s="13" t="s">
        <v>27</v>
      </c>
      <c r="AX1555" s="13" t="s">
        <v>72</v>
      </c>
      <c r="AY1555" s="152" t="s">
        <v>182</v>
      </c>
    </row>
    <row r="1556" spans="2:51" s="15" customFormat="1">
      <c r="B1556" s="172"/>
      <c r="D1556" s="141" t="s">
        <v>196</v>
      </c>
      <c r="E1556" s="173" t="s">
        <v>1</v>
      </c>
      <c r="F1556" s="174" t="s">
        <v>379</v>
      </c>
      <c r="H1556" s="175">
        <v>78.823999999999998</v>
      </c>
      <c r="L1556" s="172"/>
      <c r="M1556" s="176"/>
      <c r="T1556" s="177"/>
      <c r="AT1556" s="173" t="s">
        <v>196</v>
      </c>
      <c r="AU1556" s="173" t="s">
        <v>190</v>
      </c>
      <c r="AV1556" s="15" t="s">
        <v>106</v>
      </c>
      <c r="AW1556" s="15" t="s">
        <v>27</v>
      </c>
      <c r="AX1556" s="15" t="s">
        <v>72</v>
      </c>
      <c r="AY1556" s="173" t="s">
        <v>182</v>
      </c>
    </row>
    <row r="1557" spans="2:51" s="12" customFormat="1">
      <c r="B1557" s="146"/>
      <c r="D1557" s="141" t="s">
        <v>196</v>
      </c>
      <c r="E1557" s="147" t="s">
        <v>1</v>
      </c>
      <c r="F1557" s="148" t="s">
        <v>1425</v>
      </c>
      <c r="H1557" s="147" t="s">
        <v>1</v>
      </c>
      <c r="L1557" s="146"/>
      <c r="M1557" s="149"/>
      <c r="T1557" s="150"/>
      <c r="AT1557" s="147" t="s">
        <v>196</v>
      </c>
      <c r="AU1557" s="147" t="s">
        <v>190</v>
      </c>
      <c r="AV1557" s="12" t="s">
        <v>80</v>
      </c>
      <c r="AW1557" s="12" t="s">
        <v>27</v>
      </c>
      <c r="AX1557" s="12" t="s">
        <v>72</v>
      </c>
      <c r="AY1557" s="147" t="s">
        <v>182</v>
      </c>
    </row>
    <row r="1558" spans="2:51" s="13" customFormat="1">
      <c r="B1558" s="151"/>
      <c r="D1558" s="141" t="s">
        <v>196</v>
      </c>
      <c r="E1558" s="152" t="s">
        <v>1</v>
      </c>
      <c r="F1558" s="153" t="s">
        <v>1426</v>
      </c>
      <c r="H1558" s="154">
        <v>7.0229999999999997</v>
      </c>
      <c r="L1558" s="151"/>
      <c r="M1558" s="155"/>
      <c r="T1558" s="156"/>
      <c r="AT1558" s="152" t="s">
        <v>196</v>
      </c>
      <c r="AU1558" s="152" t="s">
        <v>190</v>
      </c>
      <c r="AV1558" s="13" t="s">
        <v>190</v>
      </c>
      <c r="AW1558" s="13" t="s">
        <v>27</v>
      </c>
      <c r="AX1558" s="13" t="s">
        <v>72</v>
      </c>
      <c r="AY1558" s="152" t="s">
        <v>182</v>
      </c>
    </row>
    <row r="1559" spans="2:51" s="13" customFormat="1">
      <c r="B1559" s="151"/>
      <c r="D1559" s="141" t="s">
        <v>196</v>
      </c>
      <c r="E1559" s="152" t="s">
        <v>1</v>
      </c>
      <c r="F1559" s="153" t="s">
        <v>1427</v>
      </c>
      <c r="H1559" s="154">
        <v>1.855</v>
      </c>
      <c r="L1559" s="151"/>
      <c r="M1559" s="155"/>
      <c r="T1559" s="156"/>
      <c r="AT1559" s="152" t="s">
        <v>196</v>
      </c>
      <c r="AU1559" s="152" t="s">
        <v>190</v>
      </c>
      <c r="AV1559" s="13" t="s">
        <v>190</v>
      </c>
      <c r="AW1559" s="13" t="s">
        <v>27</v>
      </c>
      <c r="AX1559" s="13" t="s">
        <v>72</v>
      </c>
      <c r="AY1559" s="152" t="s">
        <v>182</v>
      </c>
    </row>
    <row r="1560" spans="2:51" s="13" customFormat="1">
      <c r="B1560" s="151"/>
      <c r="D1560" s="141" t="s">
        <v>196</v>
      </c>
      <c r="E1560" s="152" t="s">
        <v>1</v>
      </c>
      <c r="F1560" s="153" t="s">
        <v>1428</v>
      </c>
      <c r="H1560" s="154">
        <v>2.915</v>
      </c>
      <c r="L1560" s="151"/>
      <c r="M1560" s="155"/>
      <c r="T1560" s="156"/>
      <c r="AT1560" s="152" t="s">
        <v>196</v>
      </c>
      <c r="AU1560" s="152" t="s">
        <v>190</v>
      </c>
      <c r="AV1560" s="13" t="s">
        <v>190</v>
      </c>
      <c r="AW1560" s="13" t="s">
        <v>27</v>
      </c>
      <c r="AX1560" s="13" t="s">
        <v>72</v>
      </c>
      <c r="AY1560" s="152" t="s">
        <v>182</v>
      </c>
    </row>
    <row r="1561" spans="2:51" s="13" customFormat="1">
      <c r="B1561" s="151"/>
      <c r="D1561" s="141" t="s">
        <v>196</v>
      </c>
      <c r="E1561" s="152" t="s">
        <v>1</v>
      </c>
      <c r="F1561" s="153" t="s">
        <v>1429</v>
      </c>
      <c r="H1561" s="154">
        <v>4.2930000000000001</v>
      </c>
      <c r="L1561" s="151"/>
      <c r="M1561" s="155"/>
      <c r="T1561" s="156"/>
      <c r="AT1561" s="152" t="s">
        <v>196</v>
      </c>
      <c r="AU1561" s="152" t="s">
        <v>190</v>
      </c>
      <c r="AV1561" s="13" t="s">
        <v>190</v>
      </c>
      <c r="AW1561" s="13" t="s">
        <v>27</v>
      </c>
      <c r="AX1561" s="13" t="s">
        <v>72</v>
      </c>
      <c r="AY1561" s="152" t="s">
        <v>182</v>
      </c>
    </row>
    <row r="1562" spans="2:51" s="13" customFormat="1">
      <c r="B1562" s="151"/>
      <c r="D1562" s="141" t="s">
        <v>196</v>
      </c>
      <c r="E1562" s="152" t="s">
        <v>1</v>
      </c>
      <c r="F1562" s="153" t="s">
        <v>1430</v>
      </c>
      <c r="H1562" s="154">
        <v>0.13300000000000001</v>
      </c>
      <c r="L1562" s="151"/>
      <c r="M1562" s="155"/>
      <c r="T1562" s="156"/>
      <c r="AT1562" s="152" t="s">
        <v>196</v>
      </c>
      <c r="AU1562" s="152" t="s">
        <v>190</v>
      </c>
      <c r="AV1562" s="13" t="s">
        <v>190</v>
      </c>
      <c r="AW1562" s="13" t="s">
        <v>27</v>
      </c>
      <c r="AX1562" s="13" t="s">
        <v>72</v>
      </c>
      <c r="AY1562" s="152" t="s">
        <v>182</v>
      </c>
    </row>
    <row r="1563" spans="2:51" s="13" customFormat="1">
      <c r="B1563" s="151"/>
      <c r="D1563" s="141" t="s">
        <v>196</v>
      </c>
      <c r="E1563" s="152" t="s">
        <v>1</v>
      </c>
      <c r="F1563" s="153" t="s">
        <v>1431</v>
      </c>
      <c r="H1563" s="154">
        <v>1.0409999999999999</v>
      </c>
      <c r="L1563" s="151"/>
      <c r="M1563" s="155"/>
      <c r="T1563" s="156"/>
      <c r="AT1563" s="152" t="s">
        <v>196</v>
      </c>
      <c r="AU1563" s="152" t="s">
        <v>190</v>
      </c>
      <c r="AV1563" s="13" t="s">
        <v>190</v>
      </c>
      <c r="AW1563" s="13" t="s">
        <v>27</v>
      </c>
      <c r="AX1563" s="13" t="s">
        <v>72</v>
      </c>
      <c r="AY1563" s="152" t="s">
        <v>182</v>
      </c>
    </row>
    <row r="1564" spans="2:51" s="13" customFormat="1">
      <c r="B1564" s="151"/>
      <c r="D1564" s="141" t="s">
        <v>196</v>
      </c>
      <c r="E1564" s="152" t="s">
        <v>1</v>
      </c>
      <c r="F1564" s="153" t="s">
        <v>1432</v>
      </c>
      <c r="H1564" s="154">
        <v>1.1870000000000001</v>
      </c>
      <c r="L1564" s="151"/>
      <c r="M1564" s="155"/>
      <c r="T1564" s="156"/>
      <c r="AT1564" s="152" t="s">
        <v>196</v>
      </c>
      <c r="AU1564" s="152" t="s">
        <v>190</v>
      </c>
      <c r="AV1564" s="13" t="s">
        <v>190</v>
      </c>
      <c r="AW1564" s="13" t="s">
        <v>27</v>
      </c>
      <c r="AX1564" s="13" t="s">
        <v>72</v>
      </c>
      <c r="AY1564" s="152" t="s">
        <v>182</v>
      </c>
    </row>
    <row r="1565" spans="2:51" s="13" customFormat="1">
      <c r="B1565" s="151"/>
      <c r="D1565" s="141" t="s">
        <v>196</v>
      </c>
      <c r="E1565" s="152" t="s">
        <v>1</v>
      </c>
      <c r="F1565" s="153" t="s">
        <v>1433</v>
      </c>
      <c r="H1565" s="154">
        <v>0.66300000000000003</v>
      </c>
      <c r="L1565" s="151"/>
      <c r="M1565" s="155"/>
      <c r="T1565" s="156"/>
      <c r="AT1565" s="152" t="s">
        <v>196</v>
      </c>
      <c r="AU1565" s="152" t="s">
        <v>190</v>
      </c>
      <c r="AV1565" s="13" t="s">
        <v>190</v>
      </c>
      <c r="AW1565" s="13" t="s">
        <v>27</v>
      </c>
      <c r="AX1565" s="13" t="s">
        <v>72</v>
      </c>
      <c r="AY1565" s="152" t="s">
        <v>182</v>
      </c>
    </row>
    <row r="1566" spans="2:51" s="13" customFormat="1">
      <c r="B1566" s="151"/>
      <c r="D1566" s="141" t="s">
        <v>196</v>
      </c>
      <c r="E1566" s="152" t="s">
        <v>1</v>
      </c>
      <c r="F1566" s="153" t="s">
        <v>1434</v>
      </c>
      <c r="H1566" s="154">
        <v>6.625</v>
      </c>
      <c r="L1566" s="151"/>
      <c r="M1566" s="155"/>
      <c r="T1566" s="156"/>
      <c r="AT1566" s="152" t="s">
        <v>196</v>
      </c>
      <c r="AU1566" s="152" t="s">
        <v>190</v>
      </c>
      <c r="AV1566" s="13" t="s">
        <v>190</v>
      </c>
      <c r="AW1566" s="13" t="s">
        <v>27</v>
      </c>
      <c r="AX1566" s="13" t="s">
        <v>72</v>
      </c>
      <c r="AY1566" s="152" t="s">
        <v>182</v>
      </c>
    </row>
    <row r="1567" spans="2:51" s="15" customFormat="1">
      <c r="B1567" s="172"/>
      <c r="D1567" s="141" t="s">
        <v>196</v>
      </c>
      <c r="E1567" s="173" t="s">
        <v>1</v>
      </c>
      <c r="F1567" s="174" t="s">
        <v>379</v>
      </c>
      <c r="H1567" s="175">
        <v>25.734999999999999</v>
      </c>
      <c r="L1567" s="172"/>
      <c r="M1567" s="176"/>
      <c r="T1567" s="177"/>
      <c r="AT1567" s="173" t="s">
        <v>196</v>
      </c>
      <c r="AU1567" s="173" t="s">
        <v>190</v>
      </c>
      <c r="AV1567" s="15" t="s">
        <v>106</v>
      </c>
      <c r="AW1567" s="15" t="s">
        <v>27</v>
      </c>
      <c r="AX1567" s="15" t="s">
        <v>72</v>
      </c>
      <c r="AY1567" s="173" t="s">
        <v>182</v>
      </c>
    </row>
    <row r="1568" spans="2:51" s="14" customFormat="1">
      <c r="B1568" s="157"/>
      <c r="D1568" s="141" t="s">
        <v>196</v>
      </c>
      <c r="E1568" s="158" t="s">
        <v>1</v>
      </c>
      <c r="F1568" s="159" t="s">
        <v>201</v>
      </c>
      <c r="H1568" s="160">
        <v>277.40899999999999</v>
      </c>
      <c r="L1568" s="157"/>
      <c r="M1568" s="161"/>
      <c r="T1568" s="162"/>
      <c r="AT1568" s="158" t="s">
        <v>196</v>
      </c>
      <c r="AU1568" s="158" t="s">
        <v>190</v>
      </c>
      <c r="AV1568" s="14" t="s">
        <v>189</v>
      </c>
      <c r="AW1568" s="14" t="s">
        <v>27</v>
      </c>
      <c r="AX1568" s="14" t="s">
        <v>80</v>
      </c>
      <c r="AY1568" s="158" t="s">
        <v>182</v>
      </c>
    </row>
    <row r="1569" spans="2:65" s="1" customFormat="1" ht="24.2" customHeight="1">
      <c r="B1569" s="29"/>
      <c r="C1569" s="163" t="s">
        <v>1477</v>
      </c>
      <c r="D1569" s="163" t="s">
        <v>325</v>
      </c>
      <c r="E1569" s="164" t="s">
        <v>1460</v>
      </c>
      <c r="F1569" s="165" t="s">
        <v>1461</v>
      </c>
      <c r="G1569" s="166" t="s">
        <v>187</v>
      </c>
      <c r="H1569" s="167">
        <v>338.71600000000001</v>
      </c>
      <c r="I1569" s="168">
        <v>188.89</v>
      </c>
      <c r="J1569" s="168">
        <f>ROUND(I1569*H1569,2)</f>
        <v>63980.07</v>
      </c>
      <c r="K1569" s="165" t="s">
        <v>1</v>
      </c>
      <c r="L1569" s="169"/>
      <c r="M1569" s="170" t="s">
        <v>1</v>
      </c>
      <c r="N1569" s="171" t="s">
        <v>38</v>
      </c>
      <c r="O1569" s="137">
        <v>0</v>
      </c>
      <c r="P1569" s="137">
        <f>O1569*H1569</f>
        <v>0</v>
      </c>
      <c r="Q1569" s="137">
        <v>5.4000000000000003E-3</v>
      </c>
      <c r="R1569" s="137">
        <f>Q1569*H1569</f>
        <v>1.8290664000000001</v>
      </c>
      <c r="S1569" s="137">
        <v>0</v>
      </c>
      <c r="T1569" s="138">
        <f>S1569*H1569</f>
        <v>0</v>
      </c>
      <c r="AR1569" s="139" t="s">
        <v>1381</v>
      </c>
      <c r="AT1569" s="139" t="s">
        <v>325</v>
      </c>
      <c r="AU1569" s="139" t="s">
        <v>190</v>
      </c>
      <c r="AY1569" s="17" t="s">
        <v>182</v>
      </c>
      <c r="BE1569" s="140">
        <f>IF(N1569="základní",J1569,0)</f>
        <v>0</v>
      </c>
      <c r="BF1569" s="140">
        <f>IF(N1569="snížená",J1569,0)</f>
        <v>63980.07</v>
      </c>
      <c r="BG1569" s="140">
        <f>IF(N1569="zákl. přenesená",J1569,0)</f>
        <v>0</v>
      </c>
      <c r="BH1569" s="140">
        <f>IF(N1569="sníž. přenesená",J1569,0)</f>
        <v>0</v>
      </c>
      <c r="BI1569" s="140">
        <f>IF(N1569="nulová",J1569,0)</f>
        <v>0</v>
      </c>
      <c r="BJ1569" s="17" t="s">
        <v>190</v>
      </c>
      <c r="BK1569" s="140">
        <f>ROUND(I1569*H1569,2)</f>
        <v>63980.07</v>
      </c>
      <c r="BL1569" s="17" t="s">
        <v>271</v>
      </c>
      <c r="BM1569" s="139" t="s">
        <v>1478</v>
      </c>
    </row>
    <row r="1570" spans="2:65" s="1" customFormat="1">
      <c r="B1570" s="29"/>
      <c r="D1570" s="141" t="s">
        <v>192</v>
      </c>
      <c r="F1570" s="142" t="s">
        <v>1461</v>
      </c>
      <c r="L1570" s="29"/>
      <c r="M1570" s="143"/>
      <c r="T1570" s="53"/>
      <c r="AT1570" s="17" t="s">
        <v>192</v>
      </c>
      <c r="AU1570" s="17" t="s">
        <v>190</v>
      </c>
    </row>
    <row r="1571" spans="2:65" s="13" customFormat="1">
      <c r="B1571" s="151"/>
      <c r="D1571" s="141" t="s">
        <v>196</v>
      </c>
      <c r="F1571" s="153" t="s">
        <v>1479</v>
      </c>
      <c r="H1571" s="154">
        <v>338.71600000000001</v>
      </c>
      <c r="L1571" s="151"/>
      <c r="M1571" s="155"/>
      <c r="T1571" s="156"/>
      <c r="AT1571" s="152" t="s">
        <v>196</v>
      </c>
      <c r="AU1571" s="152" t="s">
        <v>190</v>
      </c>
      <c r="AV1571" s="13" t="s">
        <v>190</v>
      </c>
      <c r="AW1571" s="13" t="s">
        <v>4</v>
      </c>
      <c r="AX1571" s="13" t="s">
        <v>80</v>
      </c>
      <c r="AY1571" s="152" t="s">
        <v>182</v>
      </c>
    </row>
    <row r="1572" spans="2:65" s="1" customFormat="1" ht="24.2" customHeight="1">
      <c r="B1572" s="29"/>
      <c r="C1572" s="129" t="s">
        <v>1480</v>
      </c>
      <c r="D1572" s="129" t="s">
        <v>184</v>
      </c>
      <c r="E1572" s="130" t="s">
        <v>1472</v>
      </c>
      <c r="F1572" s="131" t="s">
        <v>1473</v>
      </c>
      <c r="G1572" s="132" t="s">
        <v>187</v>
      </c>
      <c r="H1572" s="133">
        <v>201.75899999999999</v>
      </c>
      <c r="I1572" s="134">
        <v>160</v>
      </c>
      <c r="J1572" s="134">
        <f>ROUND(I1572*H1572,2)</f>
        <v>32281.439999999999</v>
      </c>
      <c r="K1572" s="131" t="s">
        <v>188</v>
      </c>
      <c r="L1572" s="29"/>
      <c r="M1572" s="135" t="s">
        <v>1</v>
      </c>
      <c r="N1572" s="136" t="s">
        <v>38</v>
      </c>
      <c r="O1572" s="137">
        <v>0.26</v>
      </c>
      <c r="P1572" s="137">
        <f>O1572*H1572</f>
        <v>52.457339999999995</v>
      </c>
      <c r="Q1572" s="137">
        <v>4.0000000000000002E-4</v>
      </c>
      <c r="R1572" s="137">
        <f>Q1572*H1572</f>
        <v>8.07036E-2</v>
      </c>
      <c r="S1572" s="137">
        <v>0</v>
      </c>
      <c r="T1572" s="138">
        <f>S1572*H1572</f>
        <v>0</v>
      </c>
      <c r="AR1572" s="139" t="s">
        <v>271</v>
      </c>
      <c r="AT1572" s="139" t="s">
        <v>184</v>
      </c>
      <c r="AU1572" s="139" t="s">
        <v>190</v>
      </c>
      <c r="AY1572" s="17" t="s">
        <v>182</v>
      </c>
      <c r="BE1572" s="140">
        <f>IF(N1572="základní",J1572,0)</f>
        <v>0</v>
      </c>
      <c r="BF1572" s="140">
        <f>IF(N1572="snížená",J1572,0)</f>
        <v>32281.439999999999</v>
      </c>
      <c r="BG1572" s="140">
        <f>IF(N1572="zákl. přenesená",J1572,0)</f>
        <v>0</v>
      </c>
      <c r="BH1572" s="140">
        <f>IF(N1572="sníž. přenesená",J1572,0)</f>
        <v>0</v>
      </c>
      <c r="BI1572" s="140">
        <f>IF(N1572="nulová",J1572,0)</f>
        <v>0</v>
      </c>
      <c r="BJ1572" s="17" t="s">
        <v>190</v>
      </c>
      <c r="BK1572" s="140">
        <f>ROUND(I1572*H1572,2)</f>
        <v>32281.439999999999</v>
      </c>
      <c r="BL1572" s="17" t="s">
        <v>271</v>
      </c>
      <c r="BM1572" s="139" t="s">
        <v>1481</v>
      </c>
    </row>
    <row r="1573" spans="2:65" s="1" customFormat="1" ht="19.5">
      <c r="B1573" s="29"/>
      <c r="D1573" s="141" t="s">
        <v>192</v>
      </c>
      <c r="F1573" s="142" t="s">
        <v>1475</v>
      </c>
      <c r="L1573" s="29"/>
      <c r="M1573" s="143"/>
      <c r="T1573" s="53"/>
      <c r="AT1573" s="17" t="s">
        <v>192</v>
      </c>
      <c r="AU1573" s="17" t="s">
        <v>190</v>
      </c>
    </row>
    <row r="1574" spans="2:65" s="1" customFormat="1">
      <c r="B1574" s="29"/>
      <c r="D1574" s="144" t="s">
        <v>194</v>
      </c>
      <c r="F1574" s="145" t="s">
        <v>1476</v>
      </c>
      <c r="L1574" s="29"/>
      <c r="M1574" s="143"/>
      <c r="T1574" s="53"/>
      <c r="AT1574" s="17" t="s">
        <v>194</v>
      </c>
      <c r="AU1574" s="17" t="s">
        <v>190</v>
      </c>
    </row>
    <row r="1575" spans="2:65" s="12" customFormat="1">
      <c r="B1575" s="146"/>
      <c r="D1575" s="141" t="s">
        <v>196</v>
      </c>
      <c r="E1575" s="147" t="s">
        <v>1</v>
      </c>
      <c r="F1575" s="148" t="s">
        <v>1412</v>
      </c>
      <c r="H1575" s="147" t="s">
        <v>1</v>
      </c>
      <c r="L1575" s="146"/>
      <c r="M1575" s="149"/>
      <c r="T1575" s="150"/>
      <c r="AT1575" s="147" t="s">
        <v>196</v>
      </c>
      <c r="AU1575" s="147" t="s">
        <v>190</v>
      </c>
      <c r="AV1575" s="12" t="s">
        <v>80</v>
      </c>
      <c r="AW1575" s="12" t="s">
        <v>27</v>
      </c>
      <c r="AX1575" s="12" t="s">
        <v>72</v>
      </c>
      <c r="AY1575" s="147" t="s">
        <v>182</v>
      </c>
    </row>
    <row r="1576" spans="2:65" s="13" customFormat="1">
      <c r="B1576" s="151"/>
      <c r="D1576" s="141" t="s">
        <v>196</v>
      </c>
      <c r="E1576" s="152" t="s">
        <v>1</v>
      </c>
      <c r="F1576" s="153" t="s">
        <v>1413</v>
      </c>
      <c r="H1576" s="154">
        <v>55.2</v>
      </c>
      <c r="L1576" s="151"/>
      <c r="M1576" s="155"/>
      <c r="T1576" s="156"/>
      <c r="AT1576" s="152" t="s">
        <v>196</v>
      </c>
      <c r="AU1576" s="152" t="s">
        <v>190</v>
      </c>
      <c r="AV1576" s="13" t="s">
        <v>190</v>
      </c>
      <c r="AW1576" s="13" t="s">
        <v>27</v>
      </c>
      <c r="AX1576" s="13" t="s">
        <v>72</v>
      </c>
      <c r="AY1576" s="152" t="s">
        <v>182</v>
      </c>
    </row>
    <row r="1577" spans="2:65" s="13" customFormat="1">
      <c r="B1577" s="151"/>
      <c r="D1577" s="141" t="s">
        <v>196</v>
      </c>
      <c r="E1577" s="152" t="s">
        <v>1</v>
      </c>
      <c r="F1577" s="153" t="s">
        <v>1414</v>
      </c>
      <c r="H1577" s="154">
        <v>42</v>
      </c>
      <c r="L1577" s="151"/>
      <c r="M1577" s="155"/>
      <c r="T1577" s="156"/>
      <c r="AT1577" s="152" t="s">
        <v>196</v>
      </c>
      <c r="AU1577" s="152" t="s">
        <v>190</v>
      </c>
      <c r="AV1577" s="13" t="s">
        <v>190</v>
      </c>
      <c r="AW1577" s="13" t="s">
        <v>27</v>
      </c>
      <c r="AX1577" s="13" t="s">
        <v>72</v>
      </c>
      <c r="AY1577" s="152" t="s">
        <v>182</v>
      </c>
    </row>
    <row r="1578" spans="2:65" s="15" customFormat="1">
      <c r="B1578" s="172"/>
      <c r="D1578" s="141" t="s">
        <v>196</v>
      </c>
      <c r="E1578" s="173" t="s">
        <v>1</v>
      </c>
      <c r="F1578" s="174" t="s">
        <v>379</v>
      </c>
      <c r="H1578" s="175">
        <v>97.2</v>
      </c>
      <c r="L1578" s="172"/>
      <c r="M1578" s="176"/>
      <c r="T1578" s="177"/>
      <c r="AT1578" s="173" t="s">
        <v>196</v>
      </c>
      <c r="AU1578" s="173" t="s">
        <v>190</v>
      </c>
      <c r="AV1578" s="15" t="s">
        <v>106</v>
      </c>
      <c r="AW1578" s="15" t="s">
        <v>27</v>
      </c>
      <c r="AX1578" s="15" t="s">
        <v>72</v>
      </c>
      <c r="AY1578" s="173" t="s">
        <v>182</v>
      </c>
    </row>
    <row r="1579" spans="2:65" s="12" customFormat="1">
      <c r="B1579" s="146"/>
      <c r="D1579" s="141" t="s">
        <v>196</v>
      </c>
      <c r="E1579" s="147" t="s">
        <v>1</v>
      </c>
      <c r="F1579" s="148" t="s">
        <v>1415</v>
      </c>
      <c r="H1579" s="147" t="s">
        <v>1</v>
      </c>
      <c r="L1579" s="146"/>
      <c r="M1579" s="149"/>
      <c r="T1579" s="150"/>
      <c r="AT1579" s="147" t="s">
        <v>196</v>
      </c>
      <c r="AU1579" s="147" t="s">
        <v>190</v>
      </c>
      <c r="AV1579" s="12" t="s">
        <v>80</v>
      </c>
      <c r="AW1579" s="12" t="s">
        <v>27</v>
      </c>
      <c r="AX1579" s="12" t="s">
        <v>72</v>
      </c>
      <c r="AY1579" s="147" t="s">
        <v>182</v>
      </c>
    </row>
    <row r="1580" spans="2:65" s="13" customFormat="1">
      <c r="B1580" s="151"/>
      <c r="D1580" s="141" t="s">
        <v>196</v>
      </c>
      <c r="E1580" s="152" t="s">
        <v>1</v>
      </c>
      <c r="F1580" s="153" t="s">
        <v>1416</v>
      </c>
      <c r="H1580" s="154">
        <v>15.238</v>
      </c>
      <c r="L1580" s="151"/>
      <c r="M1580" s="155"/>
      <c r="T1580" s="156"/>
      <c r="AT1580" s="152" t="s">
        <v>196</v>
      </c>
      <c r="AU1580" s="152" t="s">
        <v>190</v>
      </c>
      <c r="AV1580" s="13" t="s">
        <v>190</v>
      </c>
      <c r="AW1580" s="13" t="s">
        <v>27</v>
      </c>
      <c r="AX1580" s="13" t="s">
        <v>72</v>
      </c>
      <c r="AY1580" s="152" t="s">
        <v>182</v>
      </c>
    </row>
    <row r="1581" spans="2:65" s="13" customFormat="1">
      <c r="B1581" s="151"/>
      <c r="D1581" s="141" t="s">
        <v>196</v>
      </c>
      <c r="E1581" s="152" t="s">
        <v>1</v>
      </c>
      <c r="F1581" s="153" t="s">
        <v>1417</v>
      </c>
      <c r="H1581" s="154">
        <v>4.0250000000000004</v>
      </c>
      <c r="L1581" s="151"/>
      <c r="M1581" s="155"/>
      <c r="T1581" s="156"/>
      <c r="AT1581" s="152" t="s">
        <v>196</v>
      </c>
      <c r="AU1581" s="152" t="s">
        <v>190</v>
      </c>
      <c r="AV1581" s="13" t="s">
        <v>190</v>
      </c>
      <c r="AW1581" s="13" t="s">
        <v>27</v>
      </c>
      <c r="AX1581" s="13" t="s">
        <v>72</v>
      </c>
      <c r="AY1581" s="152" t="s">
        <v>182</v>
      </c>
    </row>
    <row r="1582" spans="2:65" s="13" customFormat="1">
      <c r="B1582" s="151"/>
      <c r="D1582" s="141" t="s">
        <v>196</v>
      </c>
      <c r="E1582" s="152" t="s">
        <v>1</v>
      </c>
      <c r="F1582" s="153" t="s">
        <v>1418</v>
      </c>
      <c r="H1582" s="154">
        <v>4.95</v>
      </c>
      <c r="L1582" s="151"/>
      <c r="M1582" s="155"/>
      <c r="T1582" s="156"/>
      <c r="AT1582" s="152" t="s">
        <v>196</v>
      </c>
      <c r="AU1582" s="152" t="s">
        <v>190</v>
      </c>
      <c r="AV1582" s="13" t="s">
        <v>190</v>
      </c>
      <c r="AW1582" s="13" t="s">
        <v>27</v>
      </c>
      <c r="AX1582" s="13" t="s">
        <v>72</v>
      </c>
      <c r="AY1582" s="152" t="s">
        <v>182</v>
      </c>
    </row>
    <row r="1583" spans="2:65" s="13" customFormat="1">
      <c r="B1583" s="151"/>
      <c r="D1583" s="141" t="s">
        <v>196</v>
      </c>
      <c r="E1583" s="152" t="s">
        <v>1</v>
      </c>
      <c r="F1583" s="153" t="s">
        <v>1419</v>
      </c>
      <c r="H1583" s="154">
        <v>7.29</v>
      </c>
      <c r="L1583" s="151"/>
      <c r="M1583" s="155"/>
      <c r="T1583" s="156"/>
      <c r="AT1583" s="152" t="s">
        <v>196</v>
      </c>
      <c r="AU1583" s="152" t="s">
        <v>190</v>
      </c>
      <c r="AV1583" s="13" t="s">
        <v>190</v>
      </c>
      <c r="AW1583" s="13" t="s">
        <v>27</v>
      </c>
      <c r="AX1583" s="13" t="s">
        <v>72</v>
      </c>
      <c r="AY1583" s="152" t="s">
        <v>182</v>
      </c>
    </row>
    <row r="1584" spans="2:65" s="13" customFormat="1">
      <c r="B1584" s="151"/>
      <c r="D1584" s="141" t="s">
        <v>196</v>
      </c>
      <c r="E1584" s="152" t="s">
        <v>1</v>
      </c>
      <c r="F1584" s="153" t="s">
        <v>1420</v>
      </c>
      <c r="H1584" s="154">
        <v>0.22500000000000001</v>
      </c>
      <c r="L1584" s="151"/>
      <c r="M1584" s="155"/>
      <c r="T1584" s="156"/>
      <c r="AT1584" s="152" t="s">
        <v>196</v>
      </c>
      <c r="AU1584" s="152" t="s">
        <v>190</v>
      </c>
      <c r="AV1584" s="13" t="s">
        <v>190</v>
      </c>
      <c r="AW1584" s="13" t="s">
        <v>27</v>
      </c>
      <c r="AX1584" s="13" t="s">
        <v>72</v>
      </c>
      <c r="AY1584" s="152" t="s">
        <v>182</v>
      </c>
    </row>
    <row r="1585" spans="2:51" s="13" customFormat="1">
      <c r="B1585" s="151"/>
      <c r="D1585" s="141" t="s">
        <v>196</v>
      </c>
      <c r="E1585" s="152" t="s">
        <v>1</v>
      </c>
      <c r="F1585" s="153" t="s">
        <v>1421</v>
      </c>
      <c r="H1585" s="154">
        <v>1.7669999999999999</v>
      </c>
      <c r="L1585" s="151"/>
      <c r="M1585" s="155"/>
      <c r="T1585" s="156"/>
      <c r="AT1585" s="152" t="s">
        <v>196</v>
      </c>
      <c r="AU1585" s="152" t="s">
        <v>190</v>
      </c>
      <c r="AV1585" s="13" t="s">
        <v>190</v>
      </c>
      <c r="AW1585" s="13" t="s">
        <v>27</v>
      </c>
      <c r="AX1585" s="13" t="s">
        <v>72</v>
      </c>
      <c r="AY1585" s="152" t="s">
        <v>182</v>
      </c>
    </row>
    <row r="1586" spans="2:51" s="13" customFormat="1">
      <c r="B1586" s="151"/>
      <c r="D1586" s="141" t="s">
        <v>196</v>
      </c>
      <c r="E1586" s="152" t="s">
        <v>1</v>
      </c>
      <c r="F1586" s="153" t="s">
        <v>1422</v>
      </c>
      <c r="H1586" s="154">
        <v>2.016</v>
      </c>
      <c r="L1586" s="151"/>
      <c r="M1586" s="155"/>
      <c r="T1586" s="156"/>
      <c r="AT1586" s="152" t="s">
        <v>196</v>
      </c>
      <c r="AU1586" s="152" t="s">
        <v>190</v>
      </c>
      <c r="AV1586" s="13" t="s">
        <v>190</v>
      </c>
      <c r="AW1586" s="13" t="s">
        <v>27</v>
      </c>
      <c r="AX1586" s="13" t="s">
        <v>72</v>
      </c>
      <c r="AY1586" s="152" t="s">
        <v>182</v>
      </c>
    </row>
    <row r="1587" spans="2:51" s="13" customFormat="1">
      <c r="B1587" s="151"/>
      <c r="D1587" s="141" t="s">
        <v>196</v>
      </c>
      <c r="E1587" s="152" t="s">
        <v>1</v>
      </c>
      <c r="F1587" s="153" t="s">
        <v>1423</v>
      </c>
      <c r="H1587" s="154">
        <v>3.9380000000000002</v>
      </c>
      <c r="L1587" s="151"/>
      <c r="M1587" s="155"/>
      <c r="T1587" s="156"/>
      <c r="AT1587" s="152" t="s">
        <v>196</v>
      </c>
      <c r="AU1587" s="152" t="s">
        <v>190</v>
      </c>
      <c r="AV1587" s="13" t="s">
        <v>190</v>
      </c>
      <c r="AW1587" s="13" t="s">
        <v>27</v>
      </c>
      <c r="AX1587" s="13" t="s">
        <v>72</v>
      </c>
      <c r="AY1587" s="152" t="s">
        <v>182</v>
      </c>
    </row>
    <row r="1588" spans="2:51" s="13" customFormat="1">
      <c r="B1588" s="151"/>
      <c r="D1588" s="141" t="s">
        <v>196</v>
      </c>
      <c r="E1588" s="152" t="s">
        <v>1</v>
      </c>
      <c r="F1588" s="153" t="s">
        <v>1424</v>
      </c>
      <c r="H1588" s="154">
        <v>39.375</v>
      </c>
      <c r="L1588" s="151"/>
      <c r="M1588" s="155"/>
      <c r="T1588" s="156"/>
      <c r="AT1588" s="152" t="s">
        <v>196</v>
      </c>
      <c r="AU1588" s="152" t="s">
        <v>190</v>
      </c>
      <c r="AV1588" s="13" t="s">
        <v>190</v>
      </c>
      <c r="AW1588" s="13" t="s">
        <v>27</v>
      </c>
      <c r="AX1588" s="13" t="s">
        <v>72</v>
      </c>
      <c r="AY1588" s="152" t="s">
        <v>182</v>
      </c>
    </row>
    <row r="1589" spans="2:51" s="15" customFormat="1">
      <c r="B1589" s="172"/>
      <c r="D1589" s="141" t="s">
        <v>196</v>
      </c>
      <c r="E1589" s="173" t="s">
        <v>1</v>
      </c>
      <c r="F1589" s="174" t="s">
        <v>379</v>
      </c>
      <c r="H1589" s="175">
        <v>78.823999999999998</v>
      </c>
      <c r="L1589" s="172"/>
      <c r="M1589" s="176"/>
      <c r="T1589" s="177"/>
      <c r="AT1589" s="173" t="s">
        <v>196</v>
      </c>
      <c r="AU1589" s="173" t="s">
        <v>190</v>
      </c>
      <c r="AV1589" s="15" t="s">
        <v>106</v>
      </c>
      <c r="AW1589" s="15" t="s">
        <v>27</v>
      </c>
      <c r="AX1589" s="15" t="s">
        <v>72</v>
      </c>
      <c r="AY1589" s="173" t="s">
        <v>182</v>
      </c>
    </row>
    <row r="1590" spans="2:51" s="12" customFormat="1">
      <c r="B1590" s="146"/>
      <c r="D1590" s="141" t="s">
        <v>196</v>
      </c>
      <c r="E1590" s="147" t="s">
        <v>1</v>
      </c>
      <c r="F1590" s="148" t="s">
        <v>1425</v>
      </c>
      <c r="H1590" s="147" t="s">
        <v>1</v>
      </c>
      <c r="L1590" s="146"/>
      <c r="M1590" s="149"/>
      <c r="T1590" s="150"/>
      <c r="AT1590" s="147" t="s">
        <v>196</v>
      </c>
      <c r="AU1590" s="147" t="s">
        <v>190</v>
      </c>
      <c r="AV1590" s="12" t="s">
        <v>80</v>
      </c>
      <c r="AW1590" s="12" t="s">
        <v>27</v>
      </c>
      <c r="AX1590" s="12" t="s">
        <v>72</v>
      </c>
      <c r="AY1590" s="147" t="s">
        <v>182</v>
      </c>
    </row>
    <row r="1591" spans="2:51" s="13" customFormat="1">
      <c r="B1591" s="151"/>
      <c r="D1591" s="141" t="s">
        <v>196</v>
      </c>
      <c r="E1591" s="152" t="s">
        <v>1</v>
      </c>
      <c r="F1591" s="153" t="s">
        <v>1426</v>
      </c>
      <c r="H1591" s="154">
        <v>7.0229999999999997</v>
      </c>
      <c r="L1591" s="151"/>
      <c r="M1591" s="155"/>
      <c r="T1591" s="156"/>
      <c r="AT1591" s="152" t="s">
        <v>196</v>
      </c>
      <c r="AU1591" s="152" t="s">
        <v>190</v>
      </c>
      <c r="AV1591" s="13" t="s">
        <v>190</v>
      </c>
      <c r="AW1591" s="13" t="s">
        <v>27</v>
      </c>
      <c r="AX1591" s="13" t="s">
        <v>72</v>
      </c>
      <c r="AY1591" s="152" t="s">
        <v>182</v>
      </c>
    </row>
    <row r="1592" spans="2:51" s="13" customFormat="1">
      <c r="B1592" s="151"/>
      <c r="D1592" s="141" t="s">
        <v>196</v>
      </c>
      <c r="E1592" s="152" t="s">
        <v>1</v>
      </c>
      <c r="F1592" s="153" t="s">
        <v>1427</v>
      </c>
      <c r="H1592" s="154">
        <v>1.855</v>
      </c>
      <c r="L1592" s="151"/>
      <c r="M1592" s="155"/>
      <c r="T1592" s="156"/>
      <c r="AT1592" s="152" t="s">
        <v>196</v>
      </c>
      <c r="AU1592" s="152" t="s">
        <v>190</v>
      </c>
      <c r="AV1592" s="13" t="s">
        <v>190</v>
      </c>
      <c r="AW1592" s="13" t="s">
        <v>27</v>
      </c>
      <c r="AX1592" s="13" t="s">
        <v>72</v>
      </c>
      <c r="AY1592" s="152" t="s">
        <v>182</v>
      </c>
    </row>
    <row r="1593" spans="2:51" s="13" customFormat="1">
      <c r="B1593" s="151"/>
      <c r="D1593" s="141" t="s">
        <v>196</v>
      </c>
      <c r="E1593" s="152" t="s">
        <v>1</v>
      </c>
      <c r="F1593" s="153" t="s">
        <v>1428</v>
      </c>
      <c r="H1593" s="154">
        <v>2.915</v>
      </c>
      <c r="L1593" s="151"/>
      <c r="M1593" s="155"/>
      <c r="T1593" s="156"/>
      <c r="AT1593" s="152" t="s">
        <v>196</v>
      </c>
      <c r="AU1593" s="152" t="s">
        <v>190</v>
      </c>
      <c r="AV1593" s="13" t="s">
        <v>190</v>
      </c>
      <c r="AW1593" s="13" t="s">
        <v>27</v>
      </c>
      <c r="AX1593" s="13" t="s">
        <v>72</v>
      </c>
      <c r="AY1593" s="152" t="s">
        <v>182</v>
      </c>
    </row>
    <row r="1594" spans="2:51" s="13" customFormat="1">
      <c r="B1594" s="151"/>
      <c r="D1594" s="141" t="s">
        <v>196</v>
      </c>
      <c r="E1594" s="152" t="s">
        <v>1</v>
      </c>
      <c r="F1594" s="153" t="s">
        <v>1429</v>
      </c>
      <c r="H1594" s="154">
        <v>4.2930000000000001</v>
      </c>
      <c r="L1594" s="151"/>
      <c r="M1594" s="155"/>
      <c r="T1594" s="156"/>
      <c r="AT1594" s="152" t="s">
        <v>196</v>
      </c>
      <c r="AU1594" s="152" t="s">
        <v>190</v>
      </c>
      <c r="AV1594" s="13" t="s">
        <v>190</v>
      </c>
      <c r="AW1594" s="13" t="s">
        <v>27</v>
      </c>
      <c r="AX1594" s="13" t="s">
        <v>72</v>
      </c>
      <c r="AY1594" s="152" t="s">
        <v>182</v>
      </c>
    </row>
    <row r="1595" spans="2:51" s="13" customFormat="1">
      <c r="B1595" s="151"/>
      <c r="D1595" s="141" t="s">
        <v>196</v>
      </c>
      <c r="E1595" s="152" t="s">
        <v>1</v>
      </c>
      <c r="F1595" s="153" t="s">
        <v>1430</v>
      </c>
      <c r="H1595" s="154">
        <v>0.13300000000000001</v>
      </c>
      <c r="L1595" s="151"/>
      <c r="M1595" s="155"/>
      <c r="T1595" s="156"/>
      <c r="AT1595" s="152" t="s">
        <v>196</v>
      </c>
      <c r="AU1595" s="152" t="s">
        <v>190</v>
      </c>
      <c r="AV1595" s="13" t="s">
        <v>190</v>
      </c>
      <c r="AW1595" s="13" t="s">
        <v>27</v>
      </c>
      <c r="AX1595" s="13" t="s">
        <v>72</v>
      </c>
      <c r="AY1595" s="152" t="s">
        <v>182</v>
      </c>
    </row>
    <row r="1596" spans="2:51" s="13" customFormat="1">
      <c r="B1596" s="151"/>
      <c r="D1596" s="141" t="s">
        <v>196</v>
      </c>
      <c r="E1596" s="152" t="s">
        <v>1</v>
      </c>
      <c r="F1596" s="153" t="s">
        <v>1431</v>
      </c>
      <c r="H1596" s="154">
        <v>1.0409999999999999</v>
      </c>
      <c r="L1596" s="151"/>
      <c r="M1596" s="155"/>
      <c r="T1596" s="156"/>
      <c r="AT1596" s="152" t="s">
        <v>196</v>
      </c>
      <c r="AU1596" s="152" t="s">
        <v>190</v>
      </c>
      <c r="AV1596" s="13" t="s">
        <v>190</v>
      </c>
      <c r="AW1596" s="13" t="s">
        <v>27</v>
      </c>
      <c r="AX1596" s="13" t="s">
        <v>72</v>
      </c>
      <c r="AY1596" s="152" t="s">
        <v>182</v>
      </c>
    </row>
    <row r="1597" spans="2:51" s="13" customFormat="1">
      <c r="B1597" s="151"/>
      <c r="D1597" s="141" t="s">
        <v>196</v>
      </c>
      <c r="E1597" s="152" t="s">
        <v>1</v>
      </c>
      <c r="F1597" s="153" t="s">
        <v>1432</v>
      </c>
      <c r="H1597" s="154">
        <v>1.1870000000000001</v>
      </c>
      <c r="L1597" s="151"/>
      <c r="M1597" s="155"/>
      <c r="T1597" s="156"/>
      <c r="AT1597" s="152" t="s">
        <v>196</v>
      </c>
      <c r="AU1597" s="152" t="s">
        <v>190</v>
      </c>
      <c r="AV1597" s="13" t="s">
        <v>190</v>
      </c>
      <c r="AW1597" s="13" t="s">
        <v>27</v>
      </c>
      <c r="AX1597" s="13" t="s">
        <v>72</v>
      </c>
      <c r="AY1597" s="152" t="s">
        <v>182</v>
      </c>
    </row>
    <row r="1598" spans="2:51" s="13" customFormat="1">
      <c r="B1598" s="151"/>
      <c r="D1598" s="141" t="s">
        <v>196</v>
      </c>
      <c r="E1598" s="152" t="s">
        <v>1</v>
      </c>
      <c r="F1598" s="153" t="s">
        <v>1433</v>
      </c>
      <c r="H1598" s="154">
        <v>0.66300000000000003</v>
      </c>
      <c r="L1598" s="151"/>
      <c r="M1598" s="155"/>
      <c r="T1598" s="156"/>
      <c r="AT1598" s="152" t="s">
        <v>196</v>
      </c>
      <c r="AU1598" s="152" t="s">
        <v>190</v>
      </c>
      <c r="AV1598" s="13" t="s">
        <v>190</v>
      </c>
      <c r="AW1598" s="13" t="s">
        <v>27</v>
      </c>
      <c r="AX1598" s="13" t="s">
        <v>72</v>
      </c>
      <c r="AY1598" s="152" t="s">
        <v>182</v>
      </c>
    </row>
    <row r="1599" spans="2:51" s="13" customFormat="1">
      <c r="B1599" s="151"/>
      <c r="D1599" s="141" t="s">
        <v>196</v>
      </c>
      <c r="E1599" s="152" t="s">
        <v>1</v>
      </c>
      <c r="F1599" s="153" t="s">
        <v>1434</v>
      </c>
      <c r="H1599" s="154">
        <v>6.625</v>
      </c>
      <c r="L1599" s="151"/>
      <c r="M1599" s="155"/>
      <c r="T1599" s="156"/>
      <c r="AT1599" s="152" t="s">
        <v>196</v>
      </c>
      <c r="AU1599" s="152" t="s">
        <v>190</v>
      </c>
      <c r="AV1599" s="13" t="s">
        <v>190</v>
      </c>
      <c r="AW1599" s="13" t="s">
        <v>27</v>
      </c>
      <c r="AX1599" s="13" t="s">
        <v>72</v>
      </c>
      <c r="AY1599" s="152" t="s">
        <v>182</v>
      </c>
    </row>
    <row r="1600" spans="2:51" s="15" customFormat="1">
      <c r="B1600" s="172"/>
      <c r="D1600" s="141" t="s">
        <v>196</v>
      </c>
      <c r="E1600" s="173" t="s">
        <v>1</v>
      </c>
      <c r="F1600" s="174" t="s">
        <v>379</v>
      </c>
      <c r="H1600" s="175">
        <v>25.734999999999999</v>
      </c>
      <c r="L1600" s="172"/>
      <c r="M1600" s="176"/>
      <c r="T1600" s="177"/>
      <c r="AT1600" s="173" t="s">
        <v>196</v>
      </c>
      <c r="AU1600" s="173" t="s">
        <v>190</v>
      </c>
      <c r="AV1600" s="15" t="s">
        <v>106</v>
      </c>
      <c r="AW1600" s="15" t="s">
        <v>27</v>
      </c>
      <c r="AX1600" s="15" t="s">
        <v>72</v>
      </c>
      <c r="AY1600" s="173" t="s">
        <v>182</v>
      </c>
    </row>
    <row r="1601" spans="2:65" s="14" customFormat="1">
      <c r="B1601" s="157"/>
      <c r="D1601" s="141" t="s">
        <v>196</v>
      </c>
      <c r="E1601" s="158" t="s">
        <v>1</v>
      </c>
      <c r="F1601" s="159" t="s">
        <v>201</v>
      </c>
      <c r="H1601" s="160">
        <v>201.75899999999999</v>
      </c>
      <c r="L1601" s="157"/>
      <c r="M1601" s="161"/>
      <c r="T1601" s="162"/>
      <c r="AT1601" s="158" t="s">
        <v>196</v>
      </c>
      <c r="AU1601" s="158" t="s">
        <v>190</v>
      </c>
      <c r="AV1601" s="14" t="s">
        <v>189</v>
      </c>
      <c r="AW1601" s="14" t="s">
        <v>27</v>
      </c>
      <c r="AX1601" s="14" t="s">
        <v>80</v>
      </c>
      <c r="AY1601" s="158" t="s">
        <v>182</v>
      </c>
    </row>
    <row r="1602" spans="2:65" s="1" customFormat="1" ht="24.2" customHeight="1">
      <c r="B1602" s="29"/>
      <c r="C1602" s="163" t="s">
        <v>1482</v>
      </c>
      <c r="D1602" s="163" t="s">
        <v>325</v>
      </c>
      <c r="E1602" s="164" t="s">
        <v>1467</v>
      </c>
      <c r="F1602" s="165" t="s">
        <v>1468</v>
      </c>
      <c r="G1602" s="166" t="s">
        <v>187</v>
      </c>
      <c r="H1602" s="167">
        <v>246.34800000000001</v>
      </c>
      <c r="I1602" s="168">
        <v>196.04</v>
      </c>
      <c r="J1602" s="168">
        <f>ROUND(I1602*H1602,2)</f>
        <v>48294.06</v>
      </c>
      <c r="K1602" s="165" t="s">
        <v>1</v>
      </c>
      <c r="L1602" s="169"/>
      <c r="M1602" s="170" t="s">
        <v>1</v>
      </c>
      <c r="N1602" s="171" t="s">
        <v>38</v>
      </c>
      <c r="O1602" s="137">
        <v>0</v>
      </c>
      <c r="P1602" s="137">
        <f>O1602*H1602</f>
        <v>0</v>
      </c>
      <c r="Q1602" s="137">
        <v>5.3E-3</v>
      </c>
      <c r="R1602" s="137">
        <f>Q1602*H1602</f>
        <v>1.3056444</v>
      </c>
      <c r="S1602" s="137">
        <v>0</v>
      </c>
      <c r="T1602" s="138">
        <f>S1602*H1602</f>
        <v>0</v>
      </c>
      <c r="AR1602" s="139" t="s">
        <v>1381</v>
      </c>
      <c r="AT1602" s="139" t="s">
        <v>325</v>
      </c>
      <c r="AU1602" s="139" t="s">
        <v>190</v>
      </c>
      <c r="AY1602" s="17" t="s">
        <v>182</v>
      </c>
      <c r="BE1602" s="140">
        <f>IF(N1602="základní",J1602,0)</f>
        <v>0</v>
      </c>
      <c r="BF1602" s="140">
        <f>IF(N1602="snížená",J1602,0)</f>
        <v>48294.06</v>
      </c>
      <c r="BG1602" s="140">
        <f>IF(N1602="zákl. přenesená",J1602,0)</f>
        <v>0</v>
      </c>
      <c r="BH1602" s="140">
        <f>IF(N1602="sníž. přenesená",J1602,0)</f>
        <v>0</v>
      </c>
      <c r="BI1602" s="140">
        <f>IF(N1602="nulová",J1602,0)</f>
        <v>0</v>
      </c>
      <c r="BJ1602" s="17" t="s">
        <v>190</v>
      </c>
      <c r="BK1602" s="140">
        <f>ROUND(I1602*H1602,2)</f>
        <v>48294.06</v>
      </c>
      <c r="BL1602" s="17" t="s">
        <v>271</v>
      </c>
      <c r="BM1602" s="139" t="s">
        <v>1483</v>
      </c>
    </row>
    <row r="1603" spans="2:65" s="1" customFormat="1">
      <c r="B1603" s="29"/>
      <c r="D1603" s="141" t="s">
        <v>192</v>
      </c>
      <c r="F1603" s="142" t="s">
        <v>1468</v>
      </c>
      <c r="L1603" s="29"/>
      <c r="M1603" s="143"/>
      <c r="T1603" s="53"/>
      <c r="AT1603" s="17" t="s">
        <v>192</v>
      </c>
      <c r="AU1603" s="17" t="s">
        <v>190</v>
      </c>
    </row>
    <row r="1604" spans="2:65" s="13" customFormat="1">
      <c r="B1604" s="151"/>
      <c r="D1604" s="141" t="s">
        <v>196</v>
      </c>
      <c r="F1604" s="153" t="s">
        <v>1484</v>
      </c>
      <c r="H1604" s="154">
        <v>246.34800000000001</v>
      </c>
      <c r="L1604" s="151"/>
      <c r="M1604" s="155"/>
      <c r="T1604" s="156"/>
      <c r="AT1604" s="152" t="s">
        <v>196</v>
      </c>
      <c r="AU1604" s="152" t="s">
        <v>190</v>
      </c>
      <c r="AV1604" s="13" t="s">
        <v>190</v>
      </c>
      <c r="AW1604" s="13" t="s">
        <v>4</v>
      </c>
      <c r="AX1604" s="13" t="s">
        <v>80</v>
      </c>
      <c r="AY1604" s="152" t="s">
        <v>182</v>
      </c>
    </row>
    <row r="1605" spans="2:65" s="1" customFormat="1" ht="24.2" customHeight="1">
      <c r="B1605" s="29"/>
      <c r="C1605" s="129" t="s">
        <v>1485</v>
      </c>
      <c r="D1605" s="129" t="s">
        <v>184</v>
      </c>
      <c r="E1605" s="130" t="s">
        <v>1486</v>
      </c>
      <c r="F1605" s="131" t="s">
        <v>1487</v>
      </c>
      <c r="G1605" s="132" t="s">
        <v>187</v>
      </c>
      <c r="H1605" s="133">
        <v>224.61</v>
      </c>
      <c r="I1605" s="134">
        <v>52.9</v>
      </c>
      <c r="J1605" s="134">
        <f>ROUND(I1605*H1605,2)</f>
        <v>11881.87</v>
      </c>
      <c r="K1605" s="131" t="s">
        <v>188</v>
      </c>
      <c r="L1605" s="29"/>
      <c r="M1605" s="135" t="s">
        <v>1</v>
      </c>
      <c r="N1605" s="136" t="s">
        <v>38</v>
      </c>
      <c r="O1605" s="137">
        <v>8.5000000000000006E-2</v>
      </c>
      <c r="P1605" s="137">
        <f>O1605*H1605</f>
        <v>19.091850000000001</v>
      </c>
      <c r="Q1605" s="137">
        <v>0</v>
      </c>
      <c r="R1605" s="137">
        <f>Q1605*H1605</f>
        <v>0</v>
      </c>
      <c r="S1605" s="137">
        <v>0</v>
      </c>
      <c r="T1605" s="138">
        <f>S1605*H1605</f>
        <v>0</v>
      </c>
      <c r="AR1605" s="139" t="s">
        <v>271</v>
      </c>
      <c r="AT1605" s="139" t="s">
        <v>184</v>
      </c>
      <c r="AU1605" s="139" t="s">
        <v>190</v>
      </c>
      <c r="AY1605" s="17" t="s">
        <v>182</v>
      </c>
      <c r="BE1605" s="140">
        <f>IF(N1605="základní",J1605,0)</f>
        <v>0</v>
      </c>
      <c r="BF1605" s="140">
        <f>IF(N1605="snížená",J1605,0)</f>
        <v>11881.87</v>
      </c>
      <c r="BG1605" s="140">
        <f>IF(N1605="zákl. přenesená",J1605,0)</f>
        <v>0</v>
      </c>
      <c r="BH1605" s="140">
        <f>IF(N1605="sníž. přenesená",J1605,0)</f>
        <v>0</v>
      </c>
      <c r="BI1605" s="140">
        <f>IF(N1605="nulová",J1605,0)</f>
        <v>0</v>
      </c>
      <c r="BJ1605" s="17" t="s">
        <v>190</v>
      </c>
      <c r="BK1605" s="140">
        <f>ROUND(I1605*H1605,2)</f>
        <v>11881.87</v>
      </c>
      <c r="BL1605" s="17" t="s">
        <v>271</v>
      </c>
      <c r="BM1605" s="139" t="s">
        <v>1488</v>
      </c>
    </row>
    <row r="1606" spans="2:65" s="1" customFormat="1" ht="19.5">
      <c r="B1606" s="29"/>
      <c r="D1606" s="141" t="s">
        <v>192</v>
      </c>
      <c r="F1606" s="142" t="s">
        <v>1489</v>
      </c>
      <c r="L1606" s="29"/>
      <c r="M1606" s="143"/>
      <c r="T1606" s="53"/>
      <c r="AT1606" s="17" t="s">
        <v>192</v>
      </c>
      <c r="AU1606" s="17" t="s">
        <v>190</v>
      </c>
    </row>
    <row r="1607" spans="2:65" s="1" customFormat="1">
      <c r="B1607" s="29"/>
      <c r="D1607" s="144" t="s">
        <v>194</v>
      </c>
      <c r="F1607" s="145" t="s">
        <v>1490</v>
      </c>
      <c r="L1607" s="29"/>
      <c r="M1607" s="143"/>
      <c r="T1607" s="53"/>
      <c r="AT1607" s="17" t="s">
        <v>194</v>
      </c>
      <c r="AU1607" s="17" t="s">
        <v>190</v>
      </c>
    </row>
    <row r="1608" spans="2:65" s="12" customFormat="1">
      <c r="B1608" s="146"/>
      <c r="D1608" s="141" t="s">
        <v>196</v>
      </c>
      <c r="E1608" s="147" t="s">
        <v>1</v>
      </c>
      <c r="F1608" s="148" t="s">
        <v>1491</v>
      </c>
      <c r="H1608" s="147" t="s">
        <v>1</v>
      </c>
      <c r="L1608" s="146"/>
      <c r="M1608" s="149"/>
      <c r="T1608" s="150"/>
      <c r="AT1608" s="147" t="s">
        <v>196</v>
      </c>
      <c r="AU1608" s="147" t="s">
        <v>190</v>
      </c>
      <c r="AV1608" s="12" t="s">
        <v>80</v>
      </c>
      <c r="AW1608" s="12" t="s">
        <v>27</v>
      </c>
      <c r="AX1608" s="12" t="s">
        <v>72</v>
      </c>
      <c r="AY1608" s="147" t="s">
        <v>182</v>
      </c>
    </row>
    <row r="1609" spans="2:65" s="13" customFormat="1">
      <c r="B1609" s="151"/>
      <c r="D1609" s="141" t="s">
        <v>196</v>
      </c>
      <c r="E1609" s="152" t="s">
        <v>1</v>
      </c>
      <c r="F1609" s="153" t="s">
        <v>1492</v>
      </c>
      <c r="H1609" s="154">
        <v>56.246000000000002</v>
      </c>
      <c r="L1609" s="151"/>
      <c r="M1609" s="155"/>
      <c r="T1609" s="156"/>
      <c r="AT1609" s="152" t="s">
        <v>196</v>
      </c>
      <c r="AU1609" s="152" t="s">
        <v>190</v>
      </c>
      <c r="AV1609" s="13" t="s">
        <v>190</v>
      </c>
      <c r="AW1609" s="13" t="s">
        <v>27</v>
      </c>
      <c r="AX1609" s="13" t="s">
        <v>72</v>
      </c>
      <c r="AY1609" s="152" t="s">
        <v>182</v>
      </c>
    </row>
    <row r="1610" spans="2:65" s="12" customFormat="1">
      <c r="B1610" s="146"/>
      <c r="D1610" s="141" t="s">
        <v>196</v>
      </c>
      <c r="E1610" s="147" t="s">
        <v>1</v>
      </c>
      <c r="F1610" s="148" t="s">
        <v>1386</v>
      </c>
      <c r="H1610" s="147" t="s">
        <v>1</v>
      </c>
      <c r="L1610" s="146"/>
      <c r="M1610" s="149"/>
      <c r="T1610" s="150"/>
      <c r="AT1610" s="147" t="s">
        <v>196</v>
      </c>
      <c r="AU1610" s="147" t="s">
        <v>190</v>
      </c>
      <c r="AV1610" s="12" t="s">
        <v>80</v>
      </c>
      <c r="AW1610" s="12" t="s">
        <v>27</v>
      </c>
      <c r="AX1610" s="12" t="s">
        <v>72</v>
      </c>
      <c r="AY1610" s="147" t="s">
        <v>182</v>
      </c>
    </row>
    <row r="1611" spans="2:65" s="13" customFormat="1">
      <c r="B1611" s="151"/>
      <c r="D1611" s="141" t="s">
        <v>196</v>
      </c>
      <c r="E1611" s="152" t="s">
        <v>1</v>
      </c>
      <c r="F1611" s="153" t="s">
        <v>1493</v>
      </c>
      <c r="H1611" s="154">
        <v>153.01400000000001</v>
      </c>
      <c r="L1611" s="151"/>
      <c r="M1611" s="155"/>
      <c r="T1611" s="156"/>
      <c r="AT1611" s="152" t="s">
        <v>196</v>
      </c>
      <c r="AU1611" s="152" t="s">
        <v>190</v>
      </c>
      <c r="AV1611" s="13" t="s">
        <v>190</v>
      </c>
      <c r="AW1611" s="13" t="s">
        <v>27</v>
      </c>
      <c r="AX1611" s="13" t="s">
        <v>72</v>
      </c>
      <c r="AY1611" s="152" t="s">
        <v>182</v>
      </c>
    </row>
    <row r="1612" spans="2:65" s="12" customFormat="1">
      <c r="B1612" s="146"/>
      <c r="D1612" s="141" t="s">
        <v>196</v>
      </c>
      <c r="E1612" s="147" t="s">
        <v>1</v>
      </c>
      <c r="F1612" s="148" t="s">
        <v>1494</v>
      </c>
      <c r="H1612" s="147" t="s">
        <v>1</v>
      </c>
      <c r="L1612" s="146"/>
      <c r="M1612" s="149"/>
      <c r="T1612" s="150"/>
      <c r="AT1612" s="147" t="s">
        <v>196</v>
      </c>
      <c r="AU1612" s="147" t="s">
        <v>190</v>
      </c>
      <c r="AV1612" s="12" t="s">
        <v>80</v>
      </c>
      <c r="AW1612" s="12" t="s">
        <v>27</v>
      </c>
      <c r="AX1612" s="12" t="s">
        <v>72</v>
      </c>
      <c r="AY1612" s="147" t="s">
        <v>182</v>
      </c>
    </row>
    <row r="1613" spans="2:65" s="13" customFormat="1">
      <c r="B1613" s="151"/>
      <c r="D1613" s="141" t="s">
        <v>196</v>
      </c>
      <c r="E1613" s="152" t="s">
        <v>1</v>
      </c>
      <c r="F1613" s="153" t="s">
        <v>1495</v>
      </c>
      <c r="H1613" s="154">
        <v>15.35</v>
      </c>
      <c r="L1613" s="151"/>
      <c r="M1613" s="155"/>
      <c r="T1613" s="156"/>
      <c r="AT1613" s="152" t="s">
        <v>196</v>
      </c>
      <c r="AU1613" s="152" t="s">
        <v>190</v>
      </c>
      <c r="AV1613" s="13" t="s">
        <v>190</v>
      </c>
      <c r="AW1613" s="13" t="s">
        <v>27</v>
      </c>
      <c r="AX1613" s="13" t="s">
        <v>72</v>
      </c>
      <c r="AY1613" s="152" t="s">
        <v>182</v>
      </c>
    </row>
    <row r="1614" spans="2:65" s="14" customFormat="1">
      <c r="B1614" s="157"/>
      <c r="D1614" s="141" t="s">
        <v>196</v>
      </c>
      <c r="E1614" s="158" t="s">
        <v>1</v>
      </c>
      <c r="F1614" s="159" t="s">
        <v>201</v>
      </c>
      <c r="H1614" s="160">
        <v>224.61</v>
      </c>
      <c r="L1614" s="157"/>
      <c r="M1614" s="161"/>
      <c r="T1614" s="162"/>
      <c r="AT1614" s="158" t="s">
        <v>196</v>
      </c>
      <c r="AU1614" s="158" t="s">
        <v>190</v>
      </c>
      <c r="AV1614" s="14" t="s">
        <v>189</v>
      </c>
      <c r="AW1614" s="14" t="s">
        <v>27</v>
      </c>
      <c r="AX1614" s="14" t="s">
        <v>80</v>
      </c>
      <c r="AY1614" s="158" t="s">
        <v>182</v>
      </c>
    </row>
    <row r="1615" spans="2:65" s="1" customFormat="1" ht="24.2" customHeight="1">
      <c r="B1615" s="29"/>
      <c r="C1615" s="163" t="s">
        <v>1496</v>
      </c>
      <c r="D1615" s="163" t="s">
        <v>325</v>
      </c>
      <c r="E1615" s="164" t="s">
        <v>1497</v>
      </c>
      <c r="F1615" s="165" t="s">
        <v>1498</v>
      </c>
      <c r="G1615" s="166" t="s">
        <v>187</v>
      </c>
      <c r="H1615" s="167">
        <v>261.78300000000002</v>
      </c>
      <c r="I1615" s="168">
        <v>124.91</v>
      </c>
      <c r="J1615" s="168">
        <f>ROUND(I1615*H1615,2)</f>
        <v>32699.31</v>
      </c>
      <c r="K1615" s="165" t="s">
        <v>1</v>
      </c>
      <c r="L1615" s="169"/>
      <c r="M1615" s="170" t="s">
        <v>1</v>
      </c>
      <c r="N1615" s="171" t="s">
        <v>38</v>
      </c>
      <c r="O1615" s="137">
        <v>0</v>
      </c>
      <c r="P1615" s="137">
        <f>O1615*H1615</f>
        <v>0</v>
      </c>
      <c r="Q1615" s="137">
        <v>0</v>
      </c>
      <c r="R1615" s="137">
        <f>Q1615*H1615</f>
        <v>0</v>
      </c>
      <c r="S1615" s="137">
        <v>0</v>
      </c>
      <c r="T1615" s="138">
        <f>S1615*H1615</f>
        <v>0</v>
      </c>
      <c r="AR1615" s="139" t="s">
        <v>1381</v>
      </c>
      <c r="AT1615" s="139" t="s">
        <v>325</v>
      </c>
      <c r="AU1615" s="139" t="s">
        <v>190</v>
      </c>
      <c r="AY1615" s="17" t="s">
        <v>182</v>
      </c>
      <c r="BE1615" s="140">
        <f>IF(N1615="základní",J1615,0)</f>
        <v>0</v>
      </c>
      <c r="BF1615" s="140">
        <f>IF(N1615="snížená",J1615,0)</f>
        <v>32699.31</v>
      </c>
      <c r="BG1615" s="140">
        <f>IF(N1615="zákl. přenesená",J1615,0)</f>
        <v>0</v>
      </c>
      <c r="BH1615" s="140">
        <f>IF(N1615="sníž. přenesená",J1615,0)</f>
        <v>0</v>
      </c>
      <c r="BI1615" s="140">
        <f>IF(N1615="nulová",J1615,0)</f>
        <v>0</v>
      </c>
      <c r="BJ1615" s="17" t="s">
        <v>190</v>
      </c>
      <c r="BK1615" s="140">
        <f>ROUND(I1615*H1615,2)</f>
        <v>32699.31</v>
      </c>
      <c r="BL1615" s="17" t="s">
        <v>271</v>
      </c>
      <c r="BM1615" s="139" t="s">
        <v>1499</v>
      </c>
    </row>
    <row r="1616" spans="2:65" s="1" customFormat="1">
      <c r="B1616" s="29"/>
      <c r="D1616" s="141" t="s">
        <v>192</v>
      </c>
      <c r="F1616" s="142" t="s">
        <v>1498</v>
      </c>
      <c r="L1616" s="29"/>
      <c r="M1616" s="143"/>
      <c r="T1616" s="53"/>
      <c r="AT1616" s="17" t="s">
        <v>192</v>
      </c>
      <c r="AU1616" s="17" t="s">
        <v>190</v>
      </c>
    </row>
    <row r="1617" spans="2:65" s="13" customFormat="1">
      <c r="B1617" s="151"/>
      <c r="D1617" s="141" t="s">
        <v>196</v>
      </c>
      <c r="F1617" s="153" t="s">
        <v>1500</v>
      </c>
      <c r="H1617" s="154">
        <v>261.78300000000002</v>
      </c>
      <c r="L1617" s="151"/>
      <c r="M1617" s="155"/>
      <c r="T1617" s="156"/>
      <c r="AT1617" s="152" t="s">
        <v>196</v>
      </c>
      <c r="AU1617" s="152" t="s">
        <v>190</v>
      </c>
      <c r="AV1617" s="13" t="s">
        <v>190</v>
      </c>
      <c r="AW1617" s="13" t="s">
        <v>4</v>
      </c>
      <c r="AX1617" s="13" t="s">
        <v>80</v>
      </c>
      <c r="AY1617" s="152" t="s">
        <v>182</v>
      </c>
    </row>
    <row r="1618" spans="2:65" s="1" customFormat="1" ht="24.2" customHeight="1">
      <c r="B1618" s="29"/>
      <c r="C1618" s="129" t="s">
        <v>1501</v>
      </c>
      <c r="D1618" s="129" t="s">
        <v>184</v>
      </c>
      <c r="E1618" s="130" t="s">
        <v>1502</v>
      </c>
      <c r="F1618" s="131" t="s">
        <v>1503</v>
      </c>
      <c r="G1618" s="132" t="s">
        <v>187</v>
      </c>
      <c r="H1618" s="133">
        <v>104.976</v>
      </c>
      <c r="I1618" s="134">
        <v>86.3</v>
      </c>
      <c r="J1618" s="134">
        <f>ROUND(I1618*H1618,2)</f>
        <v>9059.43</v>
      </c>
      <c r="K1618" s="131" t="s">
        <v>188</v>
      </c>
      <c r="L1618" s="29"/>
      <c r="M1618" s="135" t="s">
        <v>1</v>
      </c>
      <c r="N1618" s="136" t="s">
        <v>38</v>
      </c>
      <c r="O1618" s="137">
        <v>0.11700000000000001</v>
      </c>
      <c r="P1618" s="137">
        <f>O1618*H1618</f>
        <v>12.282192</v>
      </c>
      <c r="Q1618" s="137">
        <v>5.0000000000000002E-5</v>
      </c>
      <c r="R1618" s="137">
        <f>Q1618*H1618</f>
        <v>5.2488000000000005E-3</v>
      </c>
      <c r="S1618" s="137">
        <v>0</v>
      </c>
      <c r="T1618" s="138">
        <f>S1618*H1618</f>
        <v>0</v>
      </c>
      <c r="AR1618" s="139" t="s">
        <v>271</v>
      </c>
      <c r="AT1618" s="139" t="s">
        <v>184</v>
      </c>
      <c r="AU1618" s="139" t="s">
        <v>190</v>
      </c>
      <c r="AY1618" s="17" t="s">
        <v>182</v>
      </c>
      <c r="BE1618" s="140">
        <f>IF(N1618="základní",J1618,0)</f>
        <v>0</v>
      </c>
      <c r="BF1618" s="140">
        <f>IF(N1618="snížená",J1618,0)</f>
        <v>9059.43</v>
      </c>
      <c r="BG1618" s="140">
        <f>IF(N1618="zákl. přenesená",J1618,0)</f>
        <v>0</v>
      </c>
      <c r="BH1618" s="140">
        <f>IF(N1618="sníž. přenesená",J1618,0)</f>
        <v>0</v>
      </c>
      <c r="BI1618" s="140">
        <f>IF(N1618="nulová",J1618,0)</f>
        <v>0</v>
      </c>
      <c r="BJ1618" s="17" t="s">
        <v>190</v>
      </c>
      <c r="BK1618" s="140">
        <f>ROUND(I1618*H1618,2)</f>
        <v>9059.43</v>
      </c>
      <c r="BL1618" s="17" t="s">
        <v>271</v>
      </c>
      <c r="BM1618" s="139" t="s">
        <v>1504</v>
      </c>
    </row>
    <row r="1619" spans="2:65" s="1" customFormat="1" ht="19.5">
      <c r="B1619" s="29"/>
      <c r="D1619" s="141" t="s">
        <v>192</v>
      </c>
      <c r="F1619" s="142" t="s">
        <v>1505</v>
      </c>
      <c r="L1619" s="29"/>
      <c r="M1619" s="143"/>
      <c r="T1619" s="53"/>
      <c r="AT1619" s="17" t="s">
        <v>192</v>
      </c>
      <c r="AU1619" s="17" t="s">
        <v>190</v>
      </c>
    </row>
    <row r="1620" spans="2:65" s="1" customFormat="1">
      <c r="B1620" s="29"/>
      <c r="D1620" s="144" t="s">
        <v>194</v>
      </c>
      <c r="F1620" s="145" t="s">
        <v>1506</v>
      </c>
      <c r="L1620" s="29"/>
      <c r="M1620" s="143"/>
      <c r="T1620" s="53"/>
      <c r="AT1620" s="17" t="s">
        <v>194</v>
      </c>
      <c r="AU1620" s="17" t="s">
        <v>190</v>
      </c>
    </row>
    <row r="1621" spans="2:65" s="12" customFormat="1">
      <c r="B1621" s="146"/>
      <c r="D1621" s="141" t="s">
        <v>196</v>
      </c>
      <c r="E1621" s="147" t="s">
        <v>1</v>
      </c>
      <c r="F1621" s="148" t="s">
        <v>1507</v>
      </c>
      <c r="H1621" s="147" t="s">
        <v>1</v>
      </c>
      <c r="L1621" s="146"/>
      <c r="M1621" s="149"/>
      <c r="T1621" s="150"/>
      <c r="AT1621" s="147" t="s">
        <v>196</v>
      </c>
      <c r="AU1621" s="147" t="s">
        <v>190</v>
      </c>
      <c r="AV1621" s="12" t="s">
        <v>80</v>
      </c>
      <c r="AW1621" s="12" t="s">
        <v>27</v>
      </c>
      <c r="AX1621" s="12" t="s">
        <v>72</v>
      </c>
      <c r="AY1621" s="147" t="s">
        <v>182</v>
      </c>
    </row>
    <row r="1622" spans="2:65" s="12" customFormat="1">
      <c r="B1622" s="146"/>
      <c r="D1622" s="141" t="s">
        <v>196</v>
      </c>
      <c r="E1622" s="147" t="s">
        <v>1</v>
      </c>
      <c r="F1622" s="148" t="s">
        <v>364</v>
      </c>
      <c r="H1622" s="147" t="s">
        <v>1</v>
      </c>
      <c r="L1622" s="146"/>
      <c r="M1622" s="149"/>
      <c r="T1622" s="150"/>
      <c r="AT1622" s="147" t="s">
        <v>196</v>
      </c>
      <c r="AU1622" s="147" t="s">
        <v>190</v>
      </c>
      <c r="AV1622" s="12" t="s">
        <v>80</v>
      </c>
      <c r="AW1622" s="12" t="s">
        <v>27</v>
      </c>
      <c r="AX1622" s="12" t="s">
        <v>72</v>
      </c>
      <c r="AY1622" s="147" t="s">
        <v>182</v>
      </c>
    </row>
    <row r="1623" spans="2:65" s="13" customFormat="1">
      <c r="B1623" s="151"/>
      <c r="D1623" s="141" t="s">
        <v>196</v>
      </c>
      <c r="E1623" s="152" t="s">
        <v>1</v>
      </c>
      <c r="F1623" s="153" t="s">
        <v>1508</v>
      </c>
      <c r="H1623" s="154">
        <v>102.94</v>
      </c>
      <c r="L1623" s="151"/>
      <c r="M1623" s="155"/>
      <c r="T1623" s="156"/>
      <c r="AT1623" s="152" t="s">
        <v>196</v>
      </c>
      <c r="AU1623" s="152" t="s">
        <v>190</v>
      </c>
      <c r="AV1623" s="13" t="s">
        <v>190</v>
      </c>
      <c r="AW1623" s="13" t="s">
        <v>27</v>
      </c>
      <c r="AX1623" s="13" t="s">
        <v>72</v>
      </c>
      <c r="AY1623" s="152" t="s">
        <v>182</v>
      </c>
    </row>
    <row r="1624" spans="2:65" s="13" customFormat="1">
      <c r="B1624" s="151"/>
      <c r="D1624" s="141" t="s">
        <v>196</v>
      </c>
      <c r="E1624" s="152" t="s">
        <v>1</v>
      </c>
      <c r="F1624" s="153" t="s">
        <v>1509</v>
      </c>
      <c r="H1624" s="154">
        <v>2.036</v>
      </c>
      <c r="L1624" s="151"/>
      <c r="M1624" s="155"/>
      <c r="T1624" s="156"/>
      <c r="AT1624" s="152" t="s">
        <v>196</v>
      </c>
      <c r="AU1624" s="152" t="s">
        <v>190</v>
      </c>
      <c r="AV1624" s="13" t="s">
        <v>190</v>
      </c>
      <c r="AW1624" s="13" t="s">
        <v>27</v>
      </c>
      <c r="AX1624" s="13" t="s">
        <v>72</v>
      </c>
      <c r="AY1624" s="152" t="s">
        <v>182</v>
      </c>
    </row>
    <row r="1625" spans="2:65" s="14" customFormat="1">
      <c r="B1625" s="157"/>
      <c r="D1625" s="141" t="s">
        <v>196</v>
      </c>
      <c r="E1625" s="158" t="s">
        <v>1</v>
      </c>
      <c r="F1625" s="159" t="s">
        <v>201</v>
      </c>
      <c r="H1625" s="160">
        <v>104.976</v>
      </c>
      <c r="L1625" s="157"/>
      <c r="M1625" s="161"/>
      <c r="T1625" s="162"/>
      <c r="AT1625" s="158" t="s">
        <v>196</v>
      </c>
      <c r="AU1625" s="158" t="s">
        <v>190</v>
      </c>
      <c r="AV1625" s="14" t="s">
        <v>189</v>
      </c>
      <c r="AW1625" s="14" t="s">
        <v>27</v>
      </c>
      <c r="AX1625" s="14" t="s">
        <v>80</v>
      </c>
      <c r="AY1625" s="158" t="s">
        <v>182</v>
      </c>
    </row>
    <row r="1626" spans="2:65" s="1" customFormat="1" ht="24.2" customHeight="1">
      <c r="B1626" s="29"/>
      <c r="C1626" s="163" t="s">
        <v>1510</v>
      </c>
      <c r="D1626" s="163" t="s">
        <v>325</v>
      </c>
      <c r="E1626" s="164" t="s">
        <v>1511</v>
      </c>
      <c r="F1626" s="165" t="s">
        <v>1512</v>
      </c>
      <c r="G1626" s="166" t="s">
        <v>187</v>
      </c>
      <c r="H1626" s="167">
        <v>128.17599999999999</v>
      </c>
      <c r="I1626" s="168">
        <v>130</v>
      </c>
      <c r="J1626" s="168">
        <f>ROUND(I1626*H1626,2)</f>
        <v>16662.88</v>
      </c>
      <c r="K1626" s="165" t="s">
        <v>188</v>
      </c>
      <c r="L1626" s="169"/>
      <c r="M1626" s="170" t="s">
        <v>1</v>
      </c>
      <c r="N1626" s="171" t="s">
        <v>38</v>
      </c>
      <c r="O1626" s="137">
        <v>0</v>
      </c>
      <c r="P1626" s="137">
        <f>O1626*H1626</f>
        <v>0</v>
      </c>
      <c r="Q1626" s="137">
        <v>8.4000000000000003E-4</v>
      </c>
      <c r="R1626" s="137">
        <f>Q1626*H1626</f>
        <v>0.10766784</v>
      </c>
      <c r="S1626" s="137">
        <v>0</v>
      </c>
      <c r="T1626" s="138">
        <f>S1626*H1626</f>
        <v>0</v>
      </c>
      <c r="AR1626" s="139" t="s">
        <v>1381</v>
      </c>
      <c r="AT1626" s="139" t="s">
        <v>325</v>
      </c>
      <c r="AU1626" s="139" t="s">
        <v>190</v>
      </c>
      <c r="AY1626" s="17" t="s">
        <v>182</v>
      </c>
      <c r="BE1626" s="140">
        <f>IF(N1626="základní",J1626,0)</f>
        <v>0</v>
      </c>
      <c r="BF1626" s="140">
        <f>IF(N1626="snížená",J1626,0)</f>
        <v>16662.88</v>
      </c>
      <c r="BG1626" s="140">
        <f>IF(N1626="zákl. přenesená",J1626,0)</f>
        <v>0</v>
      </c>
      <c r="BH1626" s="140">
        <f>IF(N1626="sníž. přenesená",J1626,0)</f>
        <v>0</v>
      </c>
      <c r="BI1626" s="140">
        <f>IF(N1626="nulová",J1626,0)</f>
        <v>0</v>
      </c>
      <c r="BJ1626" s="17" t="s">
        <v>190</v>
      </c>
      <c r="BK1626" s="140">
        <f>ROUND(I1626*H1626,2)</f>
        <v>16662.88</v>
      </c>
      <c r="BL1626" s="17" t="s">
        <v>271</v>
      </c>
      <c r="BM1626" s="139" t="s">
        <v>1513</v>
      </c>
    </row>
    <row r="1627" spans="2:65" s="1" customFormat="1">
      <c r="B1627" s="29"/>
      <c r="D1627" s="141" t="s">
        <v>192</v>
      </c>
      <c r="F1627" s="142" t="s">
        <v>1512</v>
      </c>
      <c r="L1627" s="29"/>
      <c r="M1627" s="143"/>
      <c r="T1627" s="53"/>
      <c r="AT1627" s="17" t="s">
        <v>192</v>
      </c>
      <c r="AU1627" s="17" t="s">
        <v>190</v>
      </c>
    </row>
    <row r="1628" spans="2:65" s="13" customFormat="1">
      <c r="B1628" s="151"/>
      <c r="D1628" s="141" t="s">
        <v>196</v>
      </c>
      <c r="F1628" s="153" t="s">
        <v>1514</v>
      </c>
      <c r="H1628" s="154">
        <v>128.17599999999999</v>
      </c>
      <c r="L1628" s="151"/>
      <c r="M1628" s="155"/>
      <c r="T1628" s="156"/>
      <c r="AT1628" s="152" t="s">
        <v>196</v>
      </c>
      <c r="AU1628" s="152" t="s">
        <v>190</v>
      </c>
      <c r="AV1628" s="13" t="s">
        <v>190</v>
      </c>
      <c r="AW1628" s="13" t="s">
        <v>4</v>
      </c>
      <c r="AX1628" s="13" t="s">
        <v>80</v>
      </c>
      <c r="AY1628" s="152" t="s">
        <v>182</v>
      </c>
    </row>
    <row r="1629" spans="2:65" s="1" customFormat="1" ht="33" customHeight="1">
      <c r="B1629" s="29"/>
      <c r="C1629" s="129" t="s">
        <v>1515</v>
      </c>
      <c r="D1629" s="129" t="s">
        <v>184</v>
      </c>
      <c r="E1629" s="130" t="s">
        <v>1516</v>
      </c>
      <c r="F1629" s="131" t="s">
        <v>1517</v>
      </c>
      <c r="G1629" s="132" t="s">
        <v>265</v>
      </c>
      <c r="H1629" s="133">
        <v>12.002000000000001</v>
      </c>
      <c r="I1629" s="134">
        <v>1360</v>
      </c>
      <c r="J1629" s="134">
        <f>ROUND(I1629*H1629,2)</f>
        <v>16322.72</v>
      </c>
      <c r="K1629" s="131" t="s">
        <v>188</v>
      </c>
      <c r="L1629" s="29"/>
      <c r="M1629" s="135" t="s">
        <v>1</v>
      </c>
      <c r="N1629" s="136" t="s">
        <v>38</v>
      </c>
      <c r="O1629" s="137">
        <v>1.5149999999999999</v>
      </c>
      <c r="P1629" s="137">
        <f>O1629*H1629</f>
        <v>18.183029999999999</v>
      </c>
      <c r="Q1629" s="137">
        <v>0</v>
      </c>
      <c r="R1629" s="137">
        <f>Q1629*H1629</f>
        <v>0</v>
      </c>
      <c r="S1629" s="137">
        <v>0</v>
      </c>
      <c r="T1629" s="138">
        <f>S1629*H1629</f>
        <v>0</v>
      </c>
      <c r="AR1629" s="139" t="s">
        <v>271</v>
      </c>
      <c r="AT1629" s="139" t="s">
        <v>184</v>
      </c>
      <c r="AU1629" s="139" t="s">
        <v>190</v>
      </c>
      <c r="AY1629" s="17" t="s">
        <v>182</v>
      </c>
      <c r="BE1629" s="140">
        <f>IF(N1629="základní",J1629,0)</f>
        <v>0</v>
      </c>
      <c r="BF1629" s="140">
        <f>IF(N1629="snížená",J1629,0)</f>
        <v>16322.72</v>
      </c>
      <c r="BG1629" s="140">
        <f>IF(N1629="zákl. přenesená",J1629,0)</f>
        <v>0</v>
      </c>
      <c r="BH1629" s="140">
        <f>IF(N1629="sníž. přenesená",J1629,0)</f>
        <v>0</v>
      </c>
      <c r="BI1629" s="140">
        <f>IF(N1629="nulová",J1629,0)</f>
        <v>0</v>
      </c>
      <c r="BJ1629" s="17" t="s">
        <v>190</v>
      </c>
      <c r="BK1629" s="140">
        <f>ROUND(I1629*H1629,2)</f>
        <v>16322.72</v>
      </c>
      <c r="BL1629" s="17" t="s">
        <v>271</v>
      </c>
      <c r="BM1629" s="139" t="s">
        <v>1518</v>
      </c>
    </row>
    <row r="1630" spans="2:65" s="1" customFormat="1" ht="29.25">
      <c r="B1630" s="29"/>
      <c r="D1630" s="141" t="s">
        <v>192</v>
      </c>
      <c r="F1630" s="142" t="s">
        <v>1519</v>
      </c>
      <c r="L1630" s="29"/>
      <c r="M1630" s="143"/>
      <c r="T1630" s="53"/>
      <c r="AT1630" s="17" t="s">
        <v>192</v>
      </c>
      <c r="AU1630" s="17" t="s">
        <v>190</v>
      </c>
    </row>
    <row r="1631" spans="2:65" s="1" customFormat="1">
      <c r="B1631" s="29"/>
      <c r="D1631" s="144" t="s">
        <v>194</v>
      </c>
      <c r="F1631" s="145" t="s">
        <v>1520</v>
      </c>
      <c r="L1631" s="29"/>
      <c r="M1631" s="143"/>
      <c r="T1631" s="53"/>
      <c r="AT1631" s="17" t="s">
        <v>194</v>
      </c>
      <c r="AU1631" s="17" t="s">
        <v>190</v>
      </c>
    </row>
    <row r="1632" spans="2:65" s="11" customFormat="1" ht="22.9" customHeight="1">
      <c r="B1632" s="118"/>
      <c r="D1632" s="119" t="s">
        <v>71</v>
      </c>
      <c r="E1632" s="127" t="s">
        <v>1521</v>
      </c>
      <c r="F1632" s="127" t="s">
        <v>1522</v>
      </c>
      <c r="J1632" s="128">
        <f>BK1632</f>
        <v>283606.92000000004</v>
      </c>
      <c r="L1632" s="118"/>
      <c r="M1632" s="122"/>
      <c r="P1632" s="123">
        <f>SUM(P1633:P1773)</f>
        <v>164.74742200000003</v>
      </c>
      <c r="R1632" s="123">
        <f>SUM(R1633:R1773)</f>
        <v>18.746063659999997</v>
      </c>
      <c r="T1632" s="124">
        <f>SUM(T1633:T1773)</f>
        <v>0</v>
      </c>
      <c r="AR1632" s="119" t="s">
        <v>190</v>
      </c>
      <c r="AT1632" s="125" t="s">
        <v>71</v>
      </c>
      <c r="AU1632" s="125" t="s">
        <v>80</v>
      </c>
      <c r="AY1632" s="119" t="s">
        <v>182</v>
      </c>
      <c r="BK1632" s="126">
        <f>SUM(BK1633:BK1773)</f>
        <v>283606.92000000004</v>
      </c>
    </row>
    <row r="1633" spans="2:65" s="1" customFormat="1" ht="24.2" customHeight="1">
      <c r="B1633" s="29"/>
      <c r="C1633" s="129" t="s">
        <v>1523</v>
      </c>
      <c r="D1633" s="129" t="s">
        <v>184</v>
      </c>
      <c r="E1633" s="130" t="s">
        <v>1524</v>
      </c>
      <c r="F1633" s="131" t="s">
        <v>1525</v>
      </c>
      <c r="G1633" s="132" t="s">
        <v>187</v>
      </c>
      <c r="H1633" s="133">
        <v>224.61</v>
      </c>
      <c r="I1633" s="134">
        <v>18.100000000000001</v>
      </c>
      <c r="J1633" s="134">
        <f>ROUND(I1633*H1633,2)</f>
        <v>4065.44</v>
      </c>
      <c r="K1633" s="131" t="s">
        <v>188</v>
      </c>
      <c r="L1633" s="29"/>
      <c r="M1633" s="135" t="s">
        <v>1</v>
      </c>
      <c r="N1633" s="136" t="s">
        <v>38</v>
      </c>
      <c r="O1633" s="137">
        <v>3.2000000000000001E-2</v>
      </c>
      <c r="P1633" s="137">
        <f>O1633*H1633</f>
        <v>7.187520000000001</v>
      </c>
      <c r="Q1633" s="137">
        <v>0</v>
      </c>
      <c r="R1633" s="137">
        <f>Q1633*H1633</f>
        <v>0</v>
      </c>
      <c r="S1633" s="137">
        <v>0</v>
      </c>
      <c r="T1633" s="138">
        <f>S1633*H1633</f>
        <v>0</v>
      </c>
      <c r="AR1633" s="139" t="s">
        <v>271</v>
      </c>
      <c r="AT1633" s="139" t="s">
        <v>184</v>
      </c>
      <c r="AU1633" s="139" t="s">
        <v>190</v>
      </c>
      <c r="AY1633" s="17" t="s">
        <v>182</v>
      </c>
      <c r="BE1633" s="140">
        <f>IF(N1633="základní",J1633,0)</f>
        <v>0</v>
      </c>
      <c r="BF1633" s="140">
        <f>IF(N1633="snížená",J1633,0)</f>
        <v>4065.44</v>
      </c>
      <c r="BG1633" s="140">
        <f>IF(N1633="zákl. přenesená",J1633,0)</f>
        <v>0</v>
      </c>
      <c r="BH1633" s="140">
        <f>IF(N1633="sníž. přenesená",J1633,0)</f>
        <v>0</v>
      </c>
      <c r="BI1633" s="140">
        <f>IF(N1633="nulová",J1633,0)</f>
        <v>0</v>
      </c>
      <c r="BJ1633" s="17" t="s">
        <v>190</v>
      </c>
      <c r="BK1633" s="140">
        <f>ROUND(I1633*H1633,2)</f>
        <v>4065.44</v>
      </c>
      <c r="BL1633" s="17" t="s">
        <v>271</v>
      </c>
      <c r="BM1633" s="139" t="s">
        <v>1526</v>
      </c>
    </row>
    <row r="1634" spans="2:65" s="1" customFormat="1" ht="19.5">
      <c r="B1634" s="29"/>
      <c r="D1634" s="141" t="s">
        <v>192</v>
      </c>
      <c r="F1634" s="142" t="s">
        <v>1527</v>
      </c>
      <c r="L1634" s="29"/>
      <c r="M1634" s="143"/>
      <c r="T1634" s="53"/>
      <c r="AT1634" s="17" t="s">
        <v>192</v>
      </c>
      <c r="AU1634" s="17" t="s">
        <v>190</v>
      </c>
    </row>
    <row r="1635" spans="2:65" s="1" customFormat="1">
      <c r="B1635" s="29"/>
      <c r="D1635" s="144" t="s">
        <v>194</v>
      </c>
      <c r="F1635" s="145" t="s">
        <v>1528</v>
      </c>
      <c r="L1635" s="29"/>
      <c r="M1635" s="143"/>
      <c r="T1635" s="53"/>
      <c r="AT1635" s="17" t="s">
        <v>194</v>
      </c>
      <c r="AU1635" s="17" t="s">
        <v>190</v>
      </c>
    </row>
    <row r="1636" spans="2:65" s="12" customFormat="1">
      <c r="B1636" s="146"/>
      <c r="D1636" s="141" t="s">
        <v>196</v>
      </c>
      <c r="E1636" s="147" t="s">
        <v>1</v>
      </c>
      <c r="F1636" s="148" t="s">
        <v>1529</v>
      </c>
      <c r="H1636" s="147" t="s">
        <v>1</v>
      </c>
      <c r="L1636" s="146"/>
      <c r="M1636" s="149"/>
      <c r="T1636" s="150"/>
      <c r="AT1636" s="147" t="s">
        <v>196</v>
      </c>
      <c r="AU1636" s="147" t="s">
        <v>190</v>
      </c>
      <c r="AV1636" s="12" t="s">
        <v>80</v>
      </c>
      <c r="AW1636" s="12" t="s">
        <v>27</v>
      </c>
      <c r="AX1636" s="12" t="s">
        <v>72</v>
      </c>
      <c r="AY1636" s="147" t="s">
        <v>182</v>
      </c>
    </row>
    <row r="1637" spans="2:65" s="13" customFormat="1">
      <c r="B1637" s="151"/>
      <c r="D1637" s="141" t="s">
        <v>196</v>
      </c>
      <c r="E1637" s="152" t="s">
        <v>1</v>
      </c>
      <c r="F1637" s="153" t="s">
        <v>1493</v>
      </c>
      <c r="H1637" s="154">
        <v>153.01400000000001</v>
      </c>
      <c r="L1637" s="151"/>
      <c r="M1637" s="155"/>
      <c r="T1637" s="156"/>
      <c r="AT1637" s="152" t="s">
        <v>196</v>
      </c>
      <c r="AU1637" s="152" t="s">
        <v>190</v>
      </c>
      <c r="AV1637" s="13" t="s">
        <v>190</v>
      </c>
      <c r="AW1637" s="13" t="s">
        <v>27</v>
      </c>
      <c r="AX1637" s="13" t="s">
        <v>72</v>
      </c>
      <c r="AY1637" s="152" t="s">
        <v>182</v>
      </c>
    </row>
    <row r="1638" spans="2:65" s="12" customFormat="1">
      <c r="B1638" s="146"/>
      <c r="D1638" s="141" t="s">
        <v>196</v>
      </c>
      <c r="E1638" s="147" t="s">
        <v>1</v>
      </c>
      <c r="F1638" s="148" t="s">
        <v>1530</v>
      </c>
      <c r="H1638" s="147" t="s">
        <v>1</v>
      </c>
      <c r="L1638" s="146"/>
      <c r="M1638" s="149"/>
      <c r="T1638" s="150"/>
      <c r="AT1638" s="147" t="s">
        <v>196</v>
      </c>
      <c r="AU1638" s="147" t="s">
        <v>190</v>
      </c>
      <c r="AV1638" s="12" t="s">
        <v>80</v>
      </c>
      <c r="AW1638" s="12" t="s">
        <v>27</v>
      </c>
      <c r="AX1638" s="12" t="s">
        <v>72</v>
      </c>
      <c r="AY1638" s="147" t="s">
        <v>182</v>
      </c>
    </row>
    <row r="1639" spans="2:65" s="13" customFormat="1">
      <c r="B1639" s="151"/>
      <c r="D1639" s="141" t="s">
        <v>196</v>
      </c>
      <c r="E1639" s="152" t="s">
        <v>1</v>
      </c>
      <c r="F1639" s="153" t="s">
        <v>1492</v>
      </c>
      <c r="H1639" s="154">
        <v>56.246000000000002</v>
      </c>
      <c r="L1639" s="151"/>
      <c r="M1639" s="155"/>
      <c r="T1639" s="156"/>
      <c r="AT1639" s="152" t="s">
        <v>196</v>
      </c>
      <c r="AU1639" s="152" t="s">
        <v>190</v>
      </c>
      <c r="AV1639" s="13" t="s">
        <v>190</v>
      </c>
      <c r="AW1639" s="13" t="s">
        <v>27</v>
      </c>
      <c r="AX1639" s="13" t="s">
        <v>72</v>
      </c>
      <c r="AY1639" s="152" t="s">
        <v>182</v>
      </c>
    </row>
    <row r="1640" spans="2:65" s="12" customFormat="1" ht="22.5">
      <c r="B1640" s="146"/>
      <c r="D1640" s="141" t="s">
        <v>196</v>
      </c>
      <c r="E1640" s="147" t="s">
        <v>1</v>
      </c>
      <c r="F1640" s="148" t="s">
        <v>1531</v>
      </c>
      <c r="H1640" s="147" t="s">
        <v>1</v>
      </c>
      <c r="L1640" s="146"/>
      <c r="M1640" s="149"/>
      <c r="T1640" s="150"/>
      <c r="AT1640" s="147" t="s">
        <v>196</v>
      </c>
      <c r="AU1640" s="147" t="s">
        <v>190</v>
      </c>
      <c r="AV1640" s="12" t="s">
        <v>80</v>
      </c>
      <c r="AW1640" s="12" t="s">
        <v>27</v>
      </c>
      <c r="AX1640" s="12" t="s">
        <v>72</v>
      </c>
      <c r="AY1640" s="147" t="s">
        <v>182</v>
      </c>
    </row>
    <row r="1641" spans="2:65" s="13" customFormat="1">
      <c r="B1641" s="151"/>
      <c r="D1641" s="141" t="s">
        <v>196</v>
      </c>
      <c r="E1641" s="152" t="s">
        <v>1</v>
      </c>
      <c r="F1641" s="153" t="s">
        <v>1495</v>
      </c>
      <c r="H1641" s="154">
        <v>15.35</v>
      </c>
      <c r="L1641" s="151"/>
      <c r="M1641" s="155"/>
      <c r="T1641" s="156"/>
      <c r="AT1641" s="152" t="s">
        <v>196</v>
      </c>
      <c r="AU1641" s="152" t="s">
        <v>190</v>
      </c>
      <c r="AV1641" s="13" t="s">
        <v>190</v>
      </c>
      <c r="AW1641" s="13" t="s">
        <v>27</v>
      </c>
      <c r="AX1641" s="13" t="s">
        <v>72</v>
      </c>
      <c r="AY1641" s="152" t="s">
        <v>182</v>
      </c>
    </row>
    <row r="1642" spans="2:65" s="14" customFormat="1">
      <c r="B1642" s="157"/>
      <c r="D1642" s="141" t="s">
        <v>196</v>
      </c>
      <c r="E1642" s="158" t="s">
        <v>1</v>
      </c>
      <c r="F1642" s="159" t="s">
        <v>201</v>
      </c>
      <c r="H1642" s="160">
        <v>224.61</v>
      </c>
      <c r="L1642" s="157"/>
      <c r="M1642" s="161"/>
      <c r="T1642" s="162"/>
      <c r="AT1642" s="158" t="s">
        <v>196</v>
      </c>
      <c r="AU1642" s="158" t="s">
        <v>190</v>
      </c>
      <c r="AV1642" s="14" t="s">
        <v>189</v>
      </c>
      <c r="AW1642" s="14" t="s">
        <v>27</v>
      </c>
      <c r="AX1642" s="14" t="s">
        <v>80</v>
      </c>
      <c r="AY1642" s="158" t="s">
        <v>182</v>
      </c>
    </row>
    <row r="1643" spans="2:65" s="1" customFormat="1" ht="24.2" customHeight="1">
      <c r="B1643" s="29"/>
      <c r="C1643" s="163" t="s">
        <v>1532</v>
      </c>
      <c r="D1643" s="163" t="s">
        <v>325</v>
      </c>
      <c r="E1643" s="164" t="s">
        <v>1533</v>
      </c>
      <c r="F1643" s="165" t="s">
        <v>1534</v>
      </c>
      <c r="G1643" s="166" t="s">
        <v>187</v>
      </c>
      <c r="H1643" s="167">
        <v>261.78300000000002</v>
      </c>
      <c r="I1643" s="168">
        <v>292</v>
      </c>
      <c r="J1643" s="168">
        <f>ROUND(I1643*H1643,2)</f>
        <v>76440.639999999999</v>
      </c>
      <c r="K1643" s="165" t="s">
        <v>1</v>
      </c>
      <c r="L1643" s="169"/>
      <c r="M1643" s="170" t="s">
        <v>1</v>
      </c>
      <c r="N1643" s="171" t="s">
        <v>38</v>
      </c>
      <c r="O1643" s="137">
        <v>0</v>
      </c>
      <c r="P1643" s="137">
        <f>O1643*H1643</f>
        <v>0</v>
      </c>
      <c r="Q1643" s="137">
        <v>2.2399999999999998E-3</v>
      </c>
      <c r="R1643" s="137">
        <f>Q1643*H1643</f>
        <v>0.58639392000000001</v>
      </c>
      <c r="S1643" s="137">
        <v>0</v>
      </c>
      <c r="T1643" s="138">
        <f>S1643*H1643</f>
        <v>0</v>
      </c>
      <c r="AR1643" s="139" t="s">
        <v>1381</v>
      </c>
      <c r="AT1643" s="139" t="s">
        <v>325</v>
      </c>
      <c r="AU1643" s="139" t="s">
        <v>190</v>
      </c>
      <c r="AY1643" s="17" t="s">
        <v>182</v>
      </c>
      <c r="BE1643" s="140">
        <f>IF(N1643="základní",J1643,0)</f>
        <v>0</v>
      </c>
      <c r="BF1643" s="140">
        <f>IF(N1643="snížená",J1643,0)</f>
        <v>76440.639999999999</v>
      </c>
      <c r="BG1643" s="140">
        <f>IF(N1643="zákl. přenesená",J1643,0)</f>
        <v>0</v>
      </c>
      <c r="BH1643" s="140">
        <f>IF(N1643="sníž. přenesená",J1643,0)</f>
        <v>0</v>
      </c>
      <c r="BI1643" s="140">
        <f>IF(N1643="nulová",J1643,0)</f>
        <v>0</v>
      </c>
      <c r="BJ1643" s="17" t="s">
        <v>190</v>
      </c>
      <c r="BK1643" s="140">
        <f>ROUND(I1643*H1643,2)</f>
        <v>76440.639999999999</v>
      </c>
      <c r="BL1643" s="17" t="s">
        <v>271</v>
      </c>
      <c r="BM1643" s="139" t="s">
        <v>1535</v>
      </c>
    </row>
    <row r="1644" spans="2:65" s="1" customFormat="1" ht="19.5">
      <c r="B1644" s="29"/>
      <c r="D1644" s="141" t="s">
        <v>192</v>
      </c>
      <c r="F1644" s="142" t="s">
        <v>1534</v>
      </c>
      <c r="L1644" s="29"/>
      <c r="M1644" s="143"/>
      <c r="T1644" s="53"/>
      <c r="AT1644" s="17" t="s">
        <v>192</v>
      </c>
      <c r="AU1644" s="17" t="s">
        <v>190</v>
      </c>
    </row>
    <row r="1645" spans="2:65" s="13" customFormat="1">
      <c r="B1645" s="151"/>
      <c r="D1645" s="141" t="s">
        <v>196</v>
      </c>
      <c r="F1645" s="153" t="s">
        <v>1500</v>
      </c>
      <c r="H1645" s="154">
        <v>261.78300000000002</v>
      </c>
      <c r="L1645" s="151"/>
      <c r="M1645" s="155"/>
      <c r="T1645" s="156"/>
      <c r="AT1645" s="152" t="s">
        <v>196</v>
      </c>
      <c r="AU1645" s="152" t="s">
        <v>190</v>
      </c>
      <c r="AV1645" s="13" t="s">
        <v>190</v>
      </c>
      <c r="AW1645" s="13" t="s">
        <v>4</v>
      </c>
      <c r="AX1645" s="13" t="s">
        <v>80</v>
      </c>
      <c r="AY1645" s="152" t="s">
        <v>182</v>
      </c>
    </row>
    <row r="1646" spans="2:65" s="1" customFormat="1" ht="37.9" customHeight="1">
      <c r="B1646" s="29"/>
      <c r="C1646" s="129" t="s">
        <v>1536</v>
      </c>
      <c r="D1646" s="129" t="s">
        <v>184</v>
      </c>
      <c r="E1646" s="130" t="s">
        <v>1537</v>
      </c>
      <c r="F1646" s="131" t="s">
        <v>1538</v>
      </c>
      <c r="G1646" s="132" t="s">
        <v>296</v>
      </c>
      <c r="H1646" s="133">
        <v>107.00700000000001</v>
      </c>
      <c r="I1646" s="134">
        <v>204</v>
      </c>
      <c r="J1646" s="134">
        <f>ROUND(I1646*H1646,2)</f>
        <v>21829.43</v>
      </c>
      <c r="K1646" s="131" t="s">
        <v>188</v>
      </c>
      <c r="L1646" s="29"/>
      <c r="M1646" s="135" t="s">
        <v>1</v>
      </c>
      <c r="N1646" s="136" t="s">
        <v>38</v>
      </c>
      <c r="O1646" s="137">
        <v>0.11</v>
      </c>
      <c r="P1646" s="137">
        <f>O1646*H1646</f>
        <v>11.770770000000001</v>
      </c>
      <c r="Q1646" s="137">
        <v>1.15E-3</v>
      </c>
      <c r="R1646" s="137">
        <f>Q1646*H1646</f>
        <v>0.12305805</v>
      </c>
      <c r="S1646" s="137">
        <v>0</v>
      </c>
      <c r="T1646" s="138">
        <f>S1646*H1646</f>
        <v>0</v>
      </c>
      <c r="AR1646" s="139" t="s">
        <v>271</v>
      </c>
      <c r="AT1646" s="139" t="s">
        <v>184</v>
      </c>
      <c r="AU1646" s="139" t="s">
        <v>190</v>
      </c>
      <c r="AY1646" s="17" t="s">
        <v>182</v>
      </c>
      <c r="BE1646" s="140">
        <f>IF(N1646="základní",J1646,0)</f>
        <v>0</v>
      </c>
      <c r="BF1646" s="140">
        <f>IF(N1646="snížená",J1646,0)</f>
        <v>21829.43</v>
      </c>
      <c r="BG1646" s="140">
        <f>IF(N1646="zákl. přenesená",J1646,0)</f>
        <v>0</v>
      </c>
      <c r="BH1646" s="140">
        <f>IF(N1646="sníž. přenesená",J1646,0)</f>
        <v>0</v>
      </c>
      <c r="BI1646" s="140">
        <f>IF(N1646="nulová",J1646,0)</f>
        <v>0</v>
      </c>
      <c r="BJ1646" s="17" t="s">
        <v>190</v>
      </c>
      <c r="BK1646" s="140">
        <f>ROUND(I1646*H1646,2)</f>
        <v>21829.43</v>
      </c>
      <c r="BL1646" s="17" t="s">
        <v>271</v>
      </c>
      <c r="BM1646" s="139" t="s">
        <v>1539</v>
      </c>
    </row>
    <row r="1647" spans="2:65" s="1" customFormat="1" ht="19.5">
      <c r="B1647" s="29"/>
      <c r="D1647" s="141" t="s">
        <v>192</v>
      </c>
      <c r="F1647" s="142" t="s">
        <v>1540</v>
      </c>
      <c r="L1647" s="29"/>
      <c r="M1647" s="143"/>
      <c r="T1647" s="53"/>
      <c r="AT1647" s="17" t="s">
        <v>192</v>
      </c>
      <c r="AU1647" s="17" t="s">
        <v>190</v>
      </c>
    </row>
    <row r="1648" spans="2:65" s="1" customFormat="1">
      <c r="B1648" s="29"/>
      <c r="D1648" s="144" t="s">
        <v>194</v>
      </c>
      <c r="F1648" s="145" t="s">
        <v>1541</v>
      </c>
      <c r="L1648" s="29"/>
      <c r="M1648" s="143"/>
      <c r="T1648" s="53"/>
      <c r="AT1648" s="17" t="s">
        <v>194</v>
      </c>
      <c r="AU1648" s="17" t="s">
        <v>190</v>
      </c>
    </row>
    <row r="1649" spans="2:65" s="12" customFormat="1">
      <c r="B1649" s="146"/>
      <c r="D1649" s="141" t="s">
        <v>196</v>
      </c>
      <c r="E1649" s="147" t="s">
        <v>1</v>
      </c>
      <c r="F1649" s="148" t="s">
        <v>1542</v>
      </c>
      <c r="H1649" s="147" t="s">
        <v>1</v>
      </c>
      <c r="L1649" s="146"/>
      <c r="M1649" s="149"/>
      <c r="T1649" s="150"/>
      <c r="AT1649" s="147" t="s">
        <v>196</v>
      </c>
      <c r="AU1649" s="147" t="s">
        <v>190</v>
      </c>
      <c r="AV1649" s="12" t="s">
        <v>80</v>
      </c>
      <c r="AW1649" s="12" t="s">
        <v>27</v>
      </c>
      <c r="AX1649" s="12" t="s">
        <v>72</v>
      </c>
      <c r="AY1649" s="147" t="s">
        <v>182</v>
      </c>
    </row>
    <row r="1650" spans="2:65" s="12" customFormat="1">
      <c r="B1650" s="146"/>
      <c r="D1650" s="141" t="s">
        <v>196</v>
      </c>
      <c r="E1650" s="147" t="s">
        <v>1</v>
      </c>
      <c r="F1650" s="148" t="s">
        <v>1543</v>
      </c>
      <c r="H1650" s="147" t="s">
        <v>1</v>
      </c>
      <c r="L1650" s="146"/>
      <c r="M1650" s="149"/>
      <c r="T1650" s="150"/>
      <c r="AT1650" s="147" t="s">
        <v>196</v>
      </c>
      <c r="AU1650" s="147" t="s">
        <v>190</v>
      </c>
      <c r="AV1650" s="12" t="s">
        <v>80</v>
      </c>
      <c r="AW1650" s="12" t="s">
        <v>27</v>
      </c>
      <c r="AX1650" s="12" t="s">
        <v>72</v>
      </c>
      <c r="AY1650" s="147" t="s">
        <v>182</v>
      </c>
    </row>
    <row r="1651" spans="2:65" s="13" customFormat="1">
      <c r="B1651" s="151"/>
      <c r="D1651" s="141" t="s">
        <v>196</v>
      </c>
      <c r="E1651" s="152" t="s">
        <v>1</v>
      </c>
      <c r="F1651" s="153" t="s">
        <v>1544</v>
      </c>
      <c r="H1651" s="154">
        <v>49.527000000000001</v>
      </c>
      <c r="L1651" s="151"/>
      <c r="M1651" s="155"/>
      <c r="T1651" s="156"/>
      <c r="AT1651" s="152" t="s">
        <v>196</v>
      </c>
      <c r="AU1651" s="152" t="s">
        <v>190</v>
      </c>
      <c r="AV1651" s="13" t="s">
        <v>190</v>
      </c>
      <c r="AW1651" s="13" t="s">
        <v>27</v>
      </c>
      <c r="AX1651" s="13" t="s">
        <v>72</v>
      </c>
      <c r="AY1651" s="152" t="s">
        <v>182</v>
      </c>
    </row>
    <row r="1652" spans="2:65" s="13" customFormat="1">
      <c r="B1652" s="151"/>
      <c r="D1652" s="141" t="s">
        <v>196</v>
      </c>
      <c r="E1652" s="152" t="s">
        <v>1</v>
      </c>
      <c r="F1652" s="153" t="s">
        <v>1545</v>
      </c>
      <c r="H1652" s="154">
        <v>27.116</v>
      </c>
      <c r="L1652" s="151"/>
      <c r="M1652" s="155"/>
      <c r="T1652" s="156"/>
      <c r="AT1652" s="152" t="s">
        <v>196</v>
      </c>
      <c r="AU1652" s="152" t="s">
        <v>190</v>
      </c>
      <c r="AV1652" s="13" t="s">
        <v>190</v>
      </c>
      <c r="AW1652" s="13" t="s">
        <v>27</v>
      </c>
      <c r="AX1652" s="13" t="s">
        <v>72</v>
      </c>
      <c r="AY1652" s="152" t="s">
        <v>182</v>
      </c>
    </row>
    <row r="1653" spans="2:65" s="12" customFormat="1">
      <c r="B1653" s="146"/>
      <c r="D1653" s="141" t="s">
        <v>196</v>
      </c>
      <c r="E1653" s="147" t="s">
        <v>1</v>
      </c>
      <c r="F1653" s="148" t="s">
        <v>1546</v>
      </c>
      <c r="H1653" s="147" t="s">
        <v>1</v>
      </c>
      <c r="L1653" s="146"/>
      <c r="M1653" s="149"/>
      <c r="T1653" s="150"/>
      <c r="AT1653" s="147" t="s">
        <v>196</v>
      </c>
      <c r="AU1653" s="147" t="s">
        <v>190</v>
      </c>
      <c r="AV1653" s="12" t="s">
        <v>80</v>
      </c>
      <c r="AW1653" s="12" t="s">
        <v>27</v>
      </c>
      <c r="AX1653" s="12" t="s">
        <v>72</v>
      </c>
      <c r="AY1653" s="147" t="s">
        <v>182</v>
      </c>
    </row>
    <row r="1654" spans="2:65" s="13" customFormat="1">
      <c r="B1654" s="151"/>
      <c r="D1654" s="141" t="s">
        <v>196</v>
      </c>
      <c r="E1654" s="152" t="s">
        <v>1</v>
      </c>
      <c r="F1654" s="153" t="s">
        <v>1547</v>
      </c>
      <c r="H1654" s="154">
        <v>30.364000000000001</v>
      </c>
      <c r="L1654" s="151"/>
      <c r="M1654" s="155"/>
      <c r="T1654" s="156"/>
      <c r="AT1654" s="152" t="s">
        <v>196</v>
      </c>
      <c r="AU1654" s="152" t="s">
        <v>190</v>
      </c>
      <c r="AV1654" s="13" t="s">
        <v>190</v>
      </c>
      <c r="AW1654" s="13" t="s">
        <v>27</v>
      </c>
      <c r="AX1654" s="13" t="s">
        <v>72</v>
      </c>
      <c r="AY1654" s="152" t="s">
        <v>182</v>
      </c>
    </row>
    <row r="1655" spans="2:65" s="14" customFormat="1">
      <c r="B1655" s="157"/>
      <c r="D1655" s="141" t="s">
        <v>196</v>
      </c>
      <c r="E1655" s="158" t="s">
        <v>1</v>
      </c>
      <c r="F1655" s="159" t="s">
        <v>201</v>
      </c>
      <c r="H1655" s="160">
        <v>107.00700000000001</v>
      </c>
      <c r="L1655" s="157"/>
      <c r="M1655" s="161"/>
      <c r="T1655" s="162"/>
      <c r="AT1655" s="158" t="s">
        <v>196</v>
      </c>
      <c r="AU1655" s="158" t="s">
        <v>190</v>
      </c>
      <c r="AV1655" s="14" t="s">
        <v>189</v>
      </c>
      <c r="AW1655" s="14" t="s">
        <v>27</v>
      </c>
      <c r="AX1655" s="14" t="s">
        <v>80</v>
      </c>
      <c r="AY1655" s="158" t="s">
        <v>182</v>
      </c>
    </row>
    <row r="1656" spans="2:65" s="1" customFormat="1" ht="37.9" customHeight="1">
      <c r="B1656" s="29"/>
      <c r="C1656" s="129" t="s">
        <v>1548</v>
      </c>
      <c r="D1656" s="129" t="s">
        <v>184</v>
      </c>
      <c r="E1656" s="130" t="s">
        <v>1549</v>
      </c>
      <c r="F1656" s="131" t="s">
        <v>1550</v>
      </c>
      <c r="G1656" s="132" t="s">
        <v>296</v>
      </c>
      <c r="H1656" s="133">
        <v>93.483999999999995</v>
      </c>
      <c r="I1656" s="134">
        <v>199</v>
      </c>
      <c r="J1656" s="134">
        <f>ROUND(I1656*H1656,2)</f>
        <v>18603.32</v>
      </c>
      <c r="K1656" s="131" t="s">
        <v>188</v>
      </c>
      <c r="L1656" s="29"/>
      <c r="M1656" s="135" t="s">
        <v>1</v>
      </c>
      <c r="N1656" s="136" t="s">
        <v>38</v>
      </c>
      <c r="O1656" s="137">
        <v>0.11</v>
      </c>
      <c r="P1656" s="137">
        <f>O1656*H1656</f>
        <v>10.283239999999999</v>
      </c>
      <c r="Q1656" s="137">
        <v>6.3000000000000003E-4</v>
      </c>
      <c r="R1656" s="137">
        <f>Q1656*H1656</f>
        <v>5.8894919999999996E-2</v>
      </c>
      <c r="S1656" s="137">
        <v>0</v>
      </c>
      <c r="T1656" s="138">
        <f>S1656*H1656</f>
        <v>0</v>
      </c>
      <c r="AR1656" s="139" t="s">
        <v>271</v>
      </c>
      <c r="AT1656" s="139" t="s">
        <v>184</v>
      </c>
      <c r="AU1656" s="139" t="s">
        <v>190</v>
      </c>
      <c r="AY1656" s="17" t="s">
        <v>182</v>
      </c>
      <c r="BE1656" s="140">
        <f>IF(N1656="základní",J1656,0)</f>
        <v>0</v>
      </c>
      <c r="BF1656" s="140">
        <f>IF(N1656="snížená",J1656,0)</f>
        <v>18603.32</v>
      </c>
      <c r="BG1656" s="140">
        <f>IF(N1656="zákl. přenesená",J1656,0)</f>
        <v>0</v>
      </c>
      <c r="BH1656" s="140">
        <f>IF(N1656="sníž. přenesená",J1656,0)</f>
        <v>0</v>
      </c>
      <c r="BI1656" s="140">
        <f>IF(N1656="nulová",J1656,0)</f>
        <v>0</v>
      </c>
      <c r="BJ1656" s="17" t="s">
        <v>190</v>
      </c>
      <c r="BK1656" s="140">
        <f>ROUND(I1656*H1656,2)</f>
        <v>18603.32</v>
      </c>
      <c r="BL1656" s="17" t="s">
        <v>271</v>
      </c>
      <c r="BM1656" s="139" t="s">
        <v>1551</v>
      </c>
    </row>
    <row r="1657" spans="2:65" s="1" customFormat="1" ht="19.5">
      <c r="B1657" s="29"/>
      <c r="D1657" s="141" t="s">
        <v>192</v>
      </c>
      <c r="F1657" s="142" t="s">
        <v>1552</v>
      </c>
      <c r="L1657" s="29"/>
      <c r="M1657" s="143"/>
      <c r="T1657" s="53"/>
      <c r="AT1657" s="17" t="s">
        <v>192</v>
      </c>
      <c r="AU1657" s="17" t="s">
        <v>190</v>
      </c>
    </row>
    <row r="1658" spans="2:65" s="1" customFormat="1">
      <c r="B1658" s="29"/>
      <c r="D1658" s="144" t="s">
        <v>194</v>
      </c>
      <c r="F1658" s="145" t="s">
        <v>1553</v>
      </c>
      <c r="L1658" s="29"/>
      <c r="M1658" s="143"/>
      <c r="T1658" s="53"/>
      <c r="AT1658" s="17" t="s">
        <v>194</v>
      </c>
      <c r="AU1658" s="17" t="s">
        <v>190</v>
      </c>
    </row>
    <row r="1659" spans="2:65" s="12" customFormat="1">
      <c r="B1659" s="146"/>
      <c r="D1659" s="141" t="s">
        <v>196</v>
      </c>
      <c r="E1659" s="147" t="s">
        <v>1</v>
      </c>
      <c r="F1659" s="148" t="s">
        <v>1554</v>
      </c>
      <c r="H1659" s="147" t="s">
        <v>1</v>
      </c>
      <c r="L1659" s="146"/>
      <c r="M1659" s="149"/>
      <c r="T1659" s="150"/>
      <c r="AT1659" s="147" t="s">
        <v>196</v>
      </c>
      <c r="AU1659" s="147" t="s">
        <v>190</v>
      </c>
      <c r="AV1659" s="12" t="s">
        <v>80</v>
      </c>
      <c r="AW1659" s="12" t="s">
        <v>27</v>
      </c>
      <c r="AX1659" s="12" t="s">
        <v>72</v>
      </c>
      <c r="AY1659" s="147" t="s">
        <v>182</v>
      </c>
    </row>
    <row r="1660" spans="2:65" s="12" customFormat="1">
      <c r="B1660" s="146"/>
      <c r="D1660" s="141" t="s">
        <v>196</v>
      </c>
      <c r="E1660" s="147" t="s">
        <v>1</v>
      </c>
      <c r="F1660" s="148" t="s">
        <v>364</v>
      </c>
      <c r="H1660" s="147" t="s">
        <v>1</v>
      </c>
      <c r="L1660" s="146"/>
      <c r="M1660" s="149"/>
      <c r="T1660" s="150"/>
      <c r="AT1660" s="147" t="s">
        <v>196</v>
      </c>
      <c r="AU1660" s="147" t="s">
        <v>190</v>
      </c>
      <c r="AV1660" s="12" t="s">
        <v>80</v>
      </c>
      <c r="AW1660" s="12" t="s">
        <v>27</v>
      </c>
      <c r="AX1660" s="12" t="s">
        <v>72</v>
      </c>
      <c r="AY1660" s="147" t="s">
        <v>182</v>
      </c>
    </row>
    <row r="1661" spans="2:65" s="13" customFormat="1">
      <c r="B1661" s="151"/>
      <c r="D1661" s="141" t="s">
        <v>196</v>
      </c>
      <c r="E1661" s="152" t="s">
        <v>1</v>
      </c>
      <c r="F1661" s="153" t="s">
        <v>1555</v>
      </c>
      <c r="H1661" s="154">
        <v>30.36</v>
      </c>
      <c r="L1661" s="151"/>
      <c r="M1661" s="155"/>
      <c r="T1661" s="156"/>
      <c r="AT1661" s="152" t="s">
        <v>196</v>
      </c>
      <c r="AU1661" s="152" t="s">
        <v>190</v>
      </c>
      <c r="AV1661" s="13" t="s">
        <v>190</v>
      </c>
      <c r="AW1661" s="13" t="s">
        <v>27</v>
      </c>
      <c r="AX1661" s="13" t="s">
        <v>72</v>
      </c>
      <c r="AY1661" s="152" t="s">
        <v>182</v>
      </c>
    </row>
    <row r="1662" spans="2:65" s="12" customFormat="1">
      <c r="B1662" s="146"/>
      <c r="D1662" s="141" t="s">
        <v>196</v>
      </c>
      <c r="E1662" s="147" t="s">
        <v>1</v>
      </c>
      <c r="F1662" s="148" t="s">
        <v>341</v>
      </c>
      <c r="H1662" s="147" t="s">
        <v>1</v>
      </c>
      <c r="L1662" s="146"/>
      <c r="M1662" s="149"/>
      <c r="T1662" s="150"/>
      <c r="AT1662" s="147" t="s">
        <v>196</v>
      </c>
      <c r="AU1662" s="147" t="s">
        <v>190</v>
      </c>
      <c r="AV1662" s="12" t="s">
        <v>80</v>
      </c>
      <c r="AW1662" s="12" t="s">
        <v>27</v>
      </c>
      <c r="AX1662" s="12" t="s">
        <v>72</v>
      </c>
      <c r="AY1662" s="147" t="s">
        <v>182</v>
      </c>
    </row>
    <row r="1663" spans="2:65" s="13" customFormat="1">
      <c r="B1663" s="151"/>
      <c r="D1663" s="141" t="s">
        <v>196</v>
      </c>
      <c r="E1663" s="152" t="s">
        <v>1</v>
      </c>
      <c r="F1663" s="153" t="s">
        <v>1556</v>
      </c>
      <c r="H1663" s="154">
        <v>49.56</v>
      </c>
      <c r="L1663" s="151"/>
      <c r="M1663" s="155"/>
      <c r="T1663" s="156"/>
      <c r="AT1663" s="152" t="s">
        <v>196</v>
      </c>
      <c r="AU1663" s="152" t="s">
        <v>190</v>
      </c>
      <c r="AV1663" s="13" t="s">
        <v>190</v>
      </c>
      <c r="AW1663" s="13" t="s">
        <v>27</v>
      </c>
      <c r="AX1663" s="13" t="s">
        <v>72</v>
      </c>
      <c r="AY1663" s="152" t="s">
        <v>182</v>
      </c>
    </row>
    <row r="1664" spans="2:65" s="13" customFormat="1">
      <c r="B1664" s="151"/>
      <c r="D1664" s="141" t="s">
        <v>196</v>
      </c>
      <c r="E1664" s="152" t="s">
        <v>1</v>
      </c>
      <c r="F1664" s="153" t="s">
        <v>1557</v>
      </c>
      <c r="H1664" s="154">
        <v>13.564</v>
      </c>
      <c r="L1664" s="151"/>
      <c r="M1664" s="155"/>
      <c r="T1664" s="156"/>
      <c r="AT1664" s="152" t="s">
        <v>196</v>
      </c>
      <c r="AU1664" s="152" t="s">
        <v>190</v>
      </c>
      <c r="AV1664" s="13" t="s">
        <v>190</v>
      </c>
      <c r="AW1664" s="13" t="s">
        <v>27</v>
      </c>
      <c r="AX1664" s="13" t="s">
        <v>72</v>
      </c>
      <c r="AY1664" s="152" t="s">
        <v>182</v>
      </c>
    </row>
    <row r="1665" spans="2:65" s="14" customFormat="1">
      <c r="B1665" s="157"/>
      <c r="D1665" s="141" t="s">
        <v>196</v>
      </c>
      <c r="E1665" s="158" t="s">
        <v>1</v>
      </c>
      <c r="F1665" s="159" t="s">
        <v>201</v>
      </c>
      <c r="H1665" s="160">
        <v>93.483999999999995</v>
      </c>
      <c r="L1665" s="157"/>
      <c r="M1665" s="161"/>
      <c r="T1665" s="162"/>
      <c r="AT1665" s="158" t="s">
        <v>196</v>
      </c>
      <c r="AU1665" s="158" t="s">
        <v>190</v>
      </c>
      <c r="AV1665" s="14" t="s">
        <v>189</v>
      </c>
      <c r="AW1665" s="14" t="s">
        <v>27</v>
      </c>
      <c r="AX1665" s="14" t="s">
        <v>80</v>
      </c>
      <c r="AY1665" s="158" t="s">
        <v>182</v>
      </c>
    </row>
    <row r="1666" spans="2:65" s="1" customFormat="1" ht="24.2" customHeight="1">
      <c r="B1666" s="29"/>
      <c r="C1666" s="129" t="s">
        <v>1558</v>
      </c>
      <c r="D1666" s="129" t="s">
        <v>184</v>
      </c>
      <c r="E1666" s="130" t="s">
        <v>1559</v>
      </c>
      <c r="F1666" s="131" t="s">
        <v>1560</v>
      </c>
      <c r="G1666" s="132" t="s">
        <v>187</v>
      </c>
      <c r="H1666" s="133">
        <v>153.01400000000001</v>
      </c>
      <c r="I1666" s="134">
        <v>56</v>
      </c>
      <c r="J1666" s="134">
        <f>ROUND(I1666*H1666,2)</f>
        <v>8568.7800000000007</v>
      </c>
      <c r="K1666" s="131" t="s">
        <v>188</v>
      </c>
      <c r="L1666" s="29"/>
      <c r="M1666" s="135" t="s">
        <v>1</v>
      </c>
      <c r="N1666" s="136" t="s">
        <v>38</v>
      </c>
      <c r="O1666" s="137">
        <v>0.09</v>
      </c>
      <c r="P1666" s="137">
        <f>O1666*H1666</f>
        <v>13.77126</v>
      </c>
      <c r="Q1666" s="137">
        <v>0</v>
      </c>
      <c r="R1666" s="137">
        <f>Q1666*H1666</f>
        <v>0</v>
      </c>
      <c r="S1666" s="137">
        <v>0</v>
      </c>
      <c r="T1666" s="138">
        <f>S1666*H1666</f>
        <v>0</v>
      </c>
      <c r="AR1666" s="139" t="s">
        <v>271</v>
      </c>
      <c r="AT1666" s="139" t="s">
        <v>184</v>
      </c>
      <c r="AU1666" s="139" t="s">
        <v>190</v>
      </c>
      <c r="AY1666" s="17" t="s">
        <v>182</v>
      </c>
      <c r="BE1666" s="140">
        <f>IF(N1666="základní",J1666,0)</f>
        <v>0</v>
      </c>
      <c r="BF1666" s="140">
        <f>IF(N1666="snížená",J1666,0)</f>
        <v>8568.7800000000007</v>
      </c>
      <c r="BG1666" s="140">
        <f>IF(N1666="zákl. přenesená",J1666,0)</f>
        <v>0</v>
      </c>
      <c r="BH1666" s="140">
        <f>IF(N1666="sníž. přenesená",J1666,0)</f>
        <v>0</v>
      </c>
      <c r="BI1666" s="140">
        <f>IF(N1666="nulová",J1666,0)</f>
        <v>0</v>
      </c>
      <c r="BJ1666" s="17" t="s">
        <v>190</v>
      </c>
      <c r="BK1666" s="140">
        <f>ROUND(I1666*H1666,2)</f>
        <v>8568.7800000000007</v>
      </c>
      <c r="BL1666" s="17" t="s">
        <v>271</v>
      </c>
      <c r="BM1666" s="139" t="s">
        <v>1561</v>
      </c>
    </row>
    <row r="1667" spans="2:65" s="1" customFormat="1" ht="19.5">
      <c r="B1667" s="29"/>
      <c r="D1667" s="141" t="s">
        <v>192</v>
      </c>
      <c r="F1667" s="142" t="s">
        <v>1562</v>
      </c>
      <c r="L1667" s="29"/>
      <c r="M1667" s="143"/>
      <c r="T1667" s="53"/>
      <c r="AT1667" s="17" t="s">
        <v>192</v>
      </c>
      <c r="AU1667" s="17" t="s">
        <v>190</v>
      </c>
    </row>
    <row r="1668" spans="2:65" s="1" customFormat="1">
      <c r="B1668" s="29"/>
      <c r="D1668" s="144" t="s">
        <v>194</v>
      </c>
      <c r="F1668" s="145" t="s">
        <v>1563</v>
      </c>
      <c r="L1668" s="29"/>
      <c r="M1668" s="143"/>
      <c r="T1668" s="53"/>
      <c r="AT1668" s="17" t="s">
        <v>194</v>
      </c>
      <c r="AU1668" s="17" t="s">
        <v>190</v>
      </c>
    </row>
    <row r="1669" spans="2:65" s="12" customFormat="1">
      <c r="B1669" s="146"/>
      <c r="D1669" s="141" t="s">
        <v>196</v>
      </c>
      <c r="E1669" s="147" t="s">
        <v>1</v>
      </c>
      <c r="F1669" s="148" t="s">
        <v>1564</v>
      </c>
      <c r="H1669" s="147" t="s">
        <v>1</v>
      </c>
      <c r="L1669" s="146"/>
      <c r="M1669" s="149"/>
      <c r="T1669" s="150"/>
      <c r="AT1669" s="147" t="s">
        <v>196</v>
      </c>
      <c r="AU1669" s="147" t="s">
        <v>190</v>
      </c>
      <c r="AV1669" s="12" t="s">
        <v>80</v>
      </c>
      <c r="AW1669" s="12" t="s">
        <v>27</v>
      </c>
      <c r="AX1669" s="12" t="s">
        <v>72</v>
      </c>
      <c r="AY1669" s="147" t="s">
        <v>182</v>
      </c>
    </row>
    <row r="1670" spans="2:65" s="13" customFormat="1">
      <c r="B1670" s="151"/>
      <c r="D1670" s="141" t="s">
        <v>196</v>
      </c>
      <c r="E1670" s="152" t="s">
        <v>1</v>
      </c>
      <c r="F1670" s="153" t="s">
        <v>1493</v>
      </c>
      <c r="H1670" s="154">
        <v>153.01400000000001</v>
      </c>
      <c r="L1670" s="151"/>
      <c r="M1670" s="155"/>
      <c r="T1670" s="156"/>
      <c r="AT1670" s="152" t="s">
        <v>196</v>
      </c>
      <c r="AU1670" s="152" t="s">
        <v>190</v>
      </c>
      <c r="AV1670" s="13" t="s">
        <v>190</v>
      </c>
      <c r="AW1670" s="13" t="s">
        <v>27</v>
      </c>
      <c r="AX1670" s="13" t="s">
        <v>80</v>
      </c>
      <c r="AY1670" s="152" t="s">
        <v>182</v>
      </c>
    </row>
    <row r="1671" spans="2:65" s="1" customFormat="1" ht="24.2" customHeight="1">
      <c r="B1671" s="29"/>
      <c r="C1671" s="163" t="s">
        <v>1565</v>
      </c>
      <c r="D1671" s="163" t="s">
        <v>325</v>
      </c>
      <c r="E1671" s="164" t="s">
        <v>1566</v>
      </c>
      <c r="F1671" s="165" t="s">
        <v>1567</v>
      </c>
      <c r="G1671" s="166" t="s">
        <v>187</v>
      </c>
      <c r="H1671" s="167">
        <v>176.73099999999999</v>
      </c>
      <c r="I1671" s="168">
        <v>27.72</v>
      </c>
      <c r="J1671" s="168">
        <f>ROUND(I1671*H1671,2)</f>
        <v>4898.9799999999996</v>
      </c>
      <c r="K1671" s="165" t="s">
        <v>1</v>
      </c>
      <c r="L1671" s="169"/>
      <c r="M1671" s="170" t="s">
        <v>1</v>
      </c>
      <c r="N1671" s="171" t="s">
        <v>38</v>
      </c>
      <c r="O1671" s="137">
        <v>0</v>
      </c>
      <c r="P1671" s="137">
        <f>O1671*H1671</f>
        <v>0</v>
      </c>
      <c r="Q1671" s="137">
        <v>2.9999999999999997E-4</v>
      </c>
      <c r="R1671" s="137">
        <f>Q1671*H1671</f>
        <v>5.3019299999999991E-2</v>
      </c>
      <c r="S1671" s="137">
        <v>0</v>
      </c>
      <c r="T1671" s="138">
        <f>S1671*H1671</f>
        <v>0</v>
      </c>
      <c r="AR1671" s="139" t="s">
        <v>1381</v>
      </c>
      <c r="AT1671" s="139" t="s">
        <v>325</v>
      </c>
      <c r="AU1671" s="139" t="s">
        <v>190</v>
      </c>
      <c r="AY1671" s="17" t="s">
        <v>182</v>
      </c>
      <c r="BE1671" s="140">
        <f>IF(N1671="základní",J1671,0)</f>
        <v>0</v>
      </c>
      <c r="BF1671" s="140">
        <f>IF(N1671="snížená",J1671,0)</f>
        <v>4898.9799999999996</v>
      </c>
      <c r="BG1671" s="140">
        <f>IF(N1671="zákl. přenesená",J1671,0)</f>
        <v>0</v>
      </c>
      <c r="BH1671" s="140">
        <f>IF(N1671="sníž. přenesená",J1671,0)</f>
        <v>0</v>
      </c>
      <c r="BI1671" s="140">
        <f>IF(N1671="nulová",J1671,0)</f>
        <v>0</v>
      </c>
      <c r="BJ1671" s="17" t="s">
        <v>190</v>
      </c>
      <c r="BK1671" s="140">
        <f>ROUND(I1671*H1671,2)</f>
        <v>4898.9799999999996</v>
      </c>
      <c r="BL1671" s="17" t="s">
        <v>271</v>
      </c>
      <c r="BM1671" s="139" t="s">
        <v>1568</v>
      </c>
    </row>
    <row r="1672" spans="2:65" s="1" customFormat="1">
      <c r="B1672" s="29"/>
      <c r="D1672" s="141" t="s">
        <v>192</v>
      </c>
      <c r="F1672" s="142" t="s">
        <v>1567</v>
      </c>
      <c r="L1672" s="29"/>
      <c r="M1672" s="143"/>
      <c r="T1672" s="53"/>
      <c r="AT1672" s="17" t="s">
        <v>192</v>
      </c>
      <c r="AU1672" s="17" t="s">
        <v>190</v>
      </c>
    </row>
    <row r="1673" spans="2:65" s="13" customFormat="1">
      <c r="B1673" s="151"/>
      <c r="D1673" s="141" t="s">
        <v>196</v>
      </c>
      <c r="F1673" s="153" t="s">
        <v>1569</v>
      </c>
      <c r="H1673" s="154">
        <v>176.73099999999999</v>
      </c>
      <c r="L1673" s="151"/>
      <c r="M1673" s="155"/>
      <c r="T1673" s="156"/>
      <c r="AT1673" s="152" t="s">
        <v>196</v>
      </c>
      <c r="AU1673" s="152" t="s">
        <v>190</v>
      </c>
      <c r="AV1673" s="13" t="s">
        <v>190</v>
      </c>
      <c r="AW1673" s="13" t="s">
        <v>4</v>
      </c>
      <c r="AX1673" s="13" t="s">
        <v>80</v>
      </c>
      <c r="AY1673" s="152" t="s">
        <v>182</v>
      </c>
    </row>
    <row r="1674" spans="2:65" s="1" customFormat="1" ht="24.2" customHeight="1">
      <c r="B1674" s="29"/>
      <c r="C1674" s="129" t="s">
        <v>1570</v>
      </c>
      <c r="D1674" s="129" t="s">
        <v>184</v>
      </c>
      <c r="E1674" s="130" t="s">
        <v>1571</v>
      </c>
      <c r="F1674" s="131" t="s">
        <v>1572</v>
      </c>
      <c r="G1674" s="132" t="s">
        <v>187</v>
      </c>
      <c r="H1674" s="133">
        <v>153.01400000000001</v>
      </c>
      <c r="I1674" s="134">
        <v>68.5</v>
      </c>
      <c r="J1674" s="134">
        <f>ROUND(I1674*H1674,2)</f>
        <v>10481.459999999999</v>
      </c>
      <c r="K1674" s="131" t="s">
        <v>188</v>
      </c>
      <c r="L1674" s="29"/>
      <c r="M1674" s="135" t="s">
        <v>1</v>
      </c>
      <c r="N1674" s="136" t="s">
        <v>38</v>
      </c>
      <c r="O1674" s="137">
        <v>0.11</v>
      </c>
      <c r="P1674" s="137">
        <f>O1674*H1674</f>
        <v>16.83154</v>
      </c>
      <c r="Q1674" s="137">
        <v>0</v>
      </c>
      <c r="R1674" s="137">
        <f>Q1674*H1674</f>
        <v>0</v>
      </c>
      <c r="S1674" s="137">
        <v>0</v>
      </c>
      <c r="T1674" s="138">
        <f>S1674*H1674</f>
        <v>0</v>
      </c>
      <c r="AR1674" s="139" t="s">
        <v>271</v>
      </c>
      <c r="AT1674" s="139" t="s">
        <v>184</v>
      </c>
      <c r="AU1674" s="139" t="s">
        <v>190</v>
      </c>
      <c r="AY1674" s="17" t="s">
        <v>182</v>
      </c>
      <c r="BE1674" s="140">
        <f>IF(N1674="základní",J1674,0)</f>
        <v>0</v>
      </c>
      <c r="BF1674" s="140">
        <f>IF(N1674="snížená",J1674,0)</f>
        <v>10481.459999999999</v>
      </c>
      <c r="BG1674" s="140">
        <f>IF(N1674="zákl. přenesená",J1674,0)</f>
        <v>0</v>
      </c>
      <c r="BH1674" s="140">
        <f>IF(N1674="sníž. přenesená",J1674,0)</f>
        <v>0</v>
      </c>
      <c r="BI1674" s="140">
        <f>IF(N1674="nulová",J1674,0)</f>
        <v>0</v>
      </c>
      <c r="BJ1674" s="17" t="s">
        <v>190</v>
      </c>
      <c r="BK1674" s="140">
        <f>ROUND(I1674*H1674,2)</f>
        <v>10481.459999999999</v>
      </c>
      <c r="BL1674" s="17" t="s">
        <v>271</v>
      </c>
      <c r="BM1674" s="139" t="s">
        <v>1573</v>
      </c>
    </row>
    <row r="1675" spans="2:65" s="1" customFormat="1" ht="19.5">
      <c r="B1675" s="29"/>
      <c r="D1675" s="141" t="s">
        <v>192</v>
      </c>
      <c r="F1675" s="142" t="s">
        <v>1574</v>
      </c>
      <c r="L1675" s="29"/>
      <c r="M1675" s="143"/>
      <c r="T1675" s="53"/>
      <c r="AT1675" s="17" t="s">
        <v>192</v>
      </c>
      <c r="AU1675" s="17" t="s">
        <v>190</v>
      </c>
    </row>
    <row r="1676" spans="2:65" s="1" customFormat="1">
      <c r="B1676" s="29"/>
      <c r="D1676" s="144" t="s">
        <v>194</v>
      </c>
      <c r="F1676" s="145" t="s">
        <v>1575</v>
      </c>
      <c r="L1676" s="29"/>
      <c r="M1676" s="143"/>
      <c r="T1676" s="53"/>
      <c r="AT1676" s="17" t="s">
        <v>194</v>
      </c>
      <c r="AU1676" s="17" t="s">
        <v>190</v>
      </c>
    </row>
    <row r="1677" spans="2:65" s="12" customFormat="1">
      <c r="B1677" s="146"/>
      <c r="D1677" s="141" t="s">
        <v>196</v>
      </c>
      <c r="E1677" s="147" t="s">
        <v>1</v>
      </c>
      <c r="F1677" s="148" t="s">
        <v>1529</v>
      </c>
      <c r="H1677" s="147" t="s">
        <v>1</v>
      </c>
      <c r="L1677" s="146"/>
      <c r="M1677" s="149"/>
      <c r="T1677" s="150"/>
      <c r="AT1677" s="147" t="s">
        <v>196</v>
      </c>
      <c r="AU1677" s="147" t="s">
        <v>190</v>
      </c>
      <c r="AV1677" s="12" t="s">
        <v>80</v>
      </c>
      <c r="AW1677" s="12" t="s">
        <v>27</v>
      </c>
      <c r="AX1677" s="12" t="s">
        <v>72</v>
      </c>
      <c r="AY1677" s="147" t="s">
        <v>182</v>
      </c>
    </row>
    <row r="1678" spans="2:65" s="13" customFormat="1">
      <c r="B1678" s="151"/>
      <c r="D1678" s="141" t="s">
        <v>196</v>
      </c>
      <c r="E1678" s="152" t="s">
        <v>1</v>
      </c>
      <c r="F1678" s="153" t="s">
        <v>1493</v>
      </c>
      <c r="H1678" s="154">
        <v>153.01400000000001</v>
      </c>
      <c r="L1678" s="151"/>
      <c r="M1678" s="155"/>
      <c r="T1678" s="156"/>
      <c r="AT1678" s="152" t="s">
        <v>196</v>
      </c>
      <c r="AU1678" s="152" t="s">
        <v>190</v>
      </c>
      <c r="AV1678" s="13" t="s">
        <v>190</v>
      </c>
      <c r="AW1678" s="13" t="s">
        <v>27</v>
      </c>
      <c r="AX1678" s="13" t="s">
        <v>80</v>
      </c>
      <c r="AY1678" s="152" t="s">
        <v>182</v>
      </c>
    </row>
    <row r="1679" spans="2:65" s="1" customFormat="1" ht="24.2" customHeight="1">
      <c r="B1679" s="29"/>
      <c r="C1679" s="163" t="s">
        <v>1576</v>
      </c>
      <c r="D1679" s="163" t="s">
        <v>325</v>
      </c>
      <c r="E1679" s="164" t="s">
        <v>1577</v>
      </c>
      <c r="F1679" s="165" t="s">
        <v>1578</v>
      </c>
      <c r="G1679" s="166" t="s">
        <v>187</v>
      </c>
      <c r="H1679" s="167">
        <v>176.73099999999999</v>
      </c>
      <c r="I1679" s="168">
        <v>46.32</v>
      </c>
      <c r="J1679" s="168">
        <f>ROUND(I1679*H1679,2)</f>
        <v>8186.18</v>
      </c>
      <c r="K1679" s="165" t="s">
        <v>1</v>
      </c>
      <c r="L1679" s="169"/>
      <c r="M1679" s="170" t="s">
        <v>1</v>
      </c>
      <c r="N1679" s="171" t="s">
        <v>38</v>
      </c>
      <c r="O1679" s="137">
        <v>0</v>
      </c>
      <c r="P1679" s="137">
        <f>O1679*H1679</f>
        <v>0</v>
      </c>
      <c r="Q1679" s="137">
        <v>5.0000000000000001E-4</v>
      </c>
      <c r="R1679" s="137">
        <f>Q1679*H1679</f>
        <v>8.83655E-2</v>
      </c>
      <c r="S1679" s="137">
        <v>0</v>
      </c>
      <c r="T1679" s="138">
        <f>S1679*H1679</f>
        <v>0</v>
      </c>
      <c r="AR1679" s="139" t="s">
        <v>1381</v>
      </c>
      <c r="AT1679" s="139" t="s">
        <v>325</v>
      </c>
      <c r="AU1679" s="139" t="s">
        <v>190</v>
      </c>
      <c r="AY1679" s="17" t="s">
        <v>182</v>
      </c>
      <c r="BE1679" s="140">
        <f>IF(N1679="základní",J1679,0)</f>
        <v>0</v>
      </c>
      <c r="BF1679" s="140">
        <f>IF(N1679="snížená",J1679,0)</f>
        <v>8186.18</v>
      </c>
      <c r="BG1679" s="140">
        <f>IF(N1679="zákl. přenesená",J1679,0)</f>
        <v>0</v>
      </c>
      <c r="BH1679" s="140">
        <f>IF(N1679="sníž. přenesená",J1679,0)</f>
        <v>0</v>
      </c>
      <c r="BI1679" s="140">
        <f>IF(N1679="nulová",J1679,0)</f>
        <v>0</v>
      </c>
      <c r="BJ1679" s="17" t="s">
        <v>190</v>
      </c>
      <c r="BK1679" s="140">
        <f>ROUND(I1679*H1679,2)</f>
        <v>8186.18</v>
      </c>
      <c r="BL1679" s="17" t="s">
        <v>271</v>
      </c>
      <c r="BM1679" s="139" t="s">
        <v>1579</v>
      </c>
    </row>
    <row r="1680" spans="2:65" s="1" customFormat="1">
      <c r="B1680" s="29"/>
      <c r="D1680" s="141" t="s">
        <v>192</v>
      </c>
      <c r="F1680" s="142" t="s">
        <v>1578</v>
      </c>
      <c r="L1680" s="29"/>
      <c r="M1680" s="143"/>
      <c r="T1680" s="53"/>
      <c r="AT1680" s="17" t="s">
        <v>192</v>
      </c>
      <c r="AU1680" s="17" t="s">
        <v>190</v>
      </c>
    </row>
    <row r="1681" spans="2:65" s="13" customFormat="1">
      <c r="B1681" s="151"/>
      <c r="D1681" s="141" t="s">
        <v>196</v>
      </c>
      <c r="F1681" s="153" t="s">
        <v>1569</v>
      </c>
      <c r="H1681" s="154">
        <v>176.73099999999999</v>
      </c>
      <c r="L1681" s="151"/>
      <c r="M1681" s="155"/>
      <c r="T1681" s="156"/>
      <c r="AT1681" s="152" t="s">
        <v>196</v>
      </c>
      <c r="AU1681" s="152" t="s">
        <v>190</v>
      </c>
      <c r="AV1681" s="13" t="s">
        <v>190</v>
      </c>
      <c r="AW1681" s="13" t="s">
        <v>4</v>
      </c>
      <c r="AX1681" s="13" t="s">
        <v>80</v>
      </c>
      <c r="AY1681" s="152" t="s">
        <v>182</v>
      </c>
    </row>
    <row r="1682" spans="2:65" s="1" customFormat="1" ht="24.2" customHeight="1">
      <c r="B1682" s="29"/>
      <c r="C1682" s="129" t="s">
        <v>1580</v>
      </c>
      <c r="D1682" s="129" t="s">
        <v>184</v>
      </c>
      <c r="E1682" s="130" t="s">
        <v>1581</v>
      </c>
      <c r="F1682" s="131" t="s">
        <v>1582</v>
      </c>
      <c r="G1682" s="132" t="s">
        <v>187</v>
      </c>
      <c r="H1682" s="133">
        <v>169.55799999999999</v>
      </c>
      <c r="I1682" s="134">
        <v>59.5</v>
      </c>
      <c r="J1682" s="134">
        <f>ROUND(I1682*H1682,2)</f>
        <v>10088.700000000001</v>
      </c>
      <c r="K1682" s="131" t="s">
        <v>188</v>
      </c>
      <c r="L1682" s="29"/>
      <c r="M1682" s="135" t="s">
        <v>1</v>
      </c>
      <c r="N1682" s="136" t="s">
        <v>38</v>
      </c>
      <c r="O1682" s="137">
        <v>0.105</v>
      </c>
      <c r="P1682" s="137">
        <f>O1682*H1682</f>
        <v>17.80359</v>
      </c>
      <c r="Q1682" s="137">
        <v>0</v>
      </c>
      <c r="R1682" s="137">
        <f>Q1682*H1682</f>
        <v>0</v>
      </c>
      <c r="S1682" s="137">
        <v>0</v>
      </c>
      <c r="T1682" s="138">
        <f>S1682*H1682</f>
        <v>0</v>
      </c>
      <c r="AR1682" s="139" t="s">
        <v>271</v>
      </c>
      <c r="AT1682" s="139" t="s">
        <v>184</v>
      </c>
      <c r="AU1682" s="139" t="s">
        <v>190</v>
      </c>
      <c r="AY1682" s="17" t="s">
        <v>182</v>
      </c>
      <c r="BE1682" s="140">
        <f>IF(N1682="základní",J1682,0)</f>
        <v>0</v>
      </c>
      <c r="BF1682" s="140">
        <f>IF(N1682="snížená",J1682,0)</f>
        <v>10088.700000000001</v>
      </c>
      <c r="BG1682" s="140">
        <f>IF(N1682="zákl. přenesená",J1682,0)</f>
        <v>0</v>
      </c>
      <c r="BH1682" s="140">
        <f>IF(N1682="sníž. přenesená",J1682,0)</f>
        <v>0</v>
      </c>
      <c r="BI1682" s="140">
        <f>IF(N1682="nulová",J1682,0)</f>
        <v>0</v>
      </c>
      <c r="BJ1682" s="17" t="s">
        <v>190</v>
      </c>
      <c r="BK1682" s="140">
        <f>ROUND(I1682*H1682,2)</f>
        <v>10088.700000000001</v>
      </c>
      <c r="BL1682" s="17" t="s">
        <v>271</v>
      </c>
      <c r="BM1682" s="139" t="s">
        <v>1583</v>
      </c>
    </row>
    <row r="1683" spans="2:65" s="1" customFormat="1" ht="29.25">
      <c r="B1683" s="29"/>
      <c r="D1683" s="141" t="s">
        <v>192</v>
      </c>
      <c r="F1683" s="142" t="s">
        <v>1584</v>
      </c>
      <c r="L1683" s="29"/>
      <c r="M1683" s="143"/>
      <c r="T1683" s="53"/>
      <c r="AT1683" s="17" t="s">
        <v>192</v>
      </c>
      <c r="AU1683" s="17" t="s">
        <v>190</v>
      </c>
    </row>
    <row r="1684" spans="2:65" s="1" customFormat="1">
      <c r="B1684" s="29"/>
      <c r="D1684" s="144" t="s">
        <v>194</v>
      </c>
      <c r="F1684" s="145" t="s">
        <v>1585</v>
      </c>
      <c r="L1684" s="29"/>
      <c r="M1684" s="143"/>
      <c r="T1684" s="53"/>
      <c r="AT1684" s="17" t="s">
        <v>194</v>
      </c>
      <c r="AU1684" s="17" t="s">
        <v>190</v>
      </c>
    </row>
    <row r="1685" spans="2:65" s="12" customFormat="1">
      <c r="B1685" s="146"/>
      <c r="D1685" s="141" t="s">
        <v>196</v>
      </c>
      <c r="E1685" s="147" t="s">
        <v>1</v>
      </c>
      <c r="F1685" s="148" t="s">
        <v>1586</v>
      </c>
      <c r="H1685" s="147" t="s">
        <v>1</v>
      </c>
      <c r="L1685" s="146"/>
      <c r="M1685" s="149"/>
      <c r="T1685" s="150"/>
      <c r="AT1685" s="147" t="s">
        <v>196</v>
      </c>
      <c r="AU1685" s="147" t="s">
        <v>190</v>
      </c>
      <c r="AV1685" s="12" t="s">
        <v>80</v>
      </c>
      <c r="AW1685" s="12" t="s">
        <v>27</v>
      </c>
      <c r="AX1685" s="12" t="s">
        <v>72</v>
      </c>
      <c r="AY1685" s="147" t="s">
        <v>182</v>
      </c>
    </row>
    <row r="1686" spans="2:65" s="13" customFormat="1">
      <c r="B1686" s="151"/>
      <c r="D1686" s="141" t="s">
        <v>196</v>
      </c>
      <c r="E1686" s="152" t="s">
        <v>1</v>
      </c>
      <c r="F1686" s="153" t="s">
        <v>1493</v>
      </c>
      <c r="H1686" s="154">
        <v>153.01400000000001</v>
      </c>
      <c r="L1686" s="151"/>
      <c r="M1686" s="155"/>
      <c r="T1686" s="156"/>
      <c r="AT1686" s="152" t="s">
        <v>196</v>
      </c>
      <c r="AU1686" s="152" t="s">
        <v>190</v>
      </c>
      <c r="AV1686" s="13" t="s">
        <v>190</v>
      </c>
      <c r="AW1686" s="13" t="s">
        <v>27</v>
      </c>
      <c r="AX1686" s="13" t="s">
        <v>72</v>
      </c>
      <c r="AY1686" s="152" t="s">
        <v>182</v>
      </c>
    </row>
    <row r="1687" spans="2:65" s="12" customFormat="1">
      <c r="B1687" s="146"/>
      <c r="D1687" s="141" t="s">
        <v>196</v>
      </c>
      <c r="E1687" s="147" t="s">
        <v>1</v>
      </c>
      <c r="F1687" s="148" t="s">
        <v>1587</v>
      </c>
      <c r="H1687" s="147" t="s">
        <v>1</v>
      </c>
      <c r="L1687" s="146"/>
      <c r="M1687" s="149"/>
      <c r="T1687" s="150"/>
      <c r="AT1687" s="147" t="s">
        <v>196</v>
      </c>
      <c r="AU1687" s="147" t="s">
        <v>190</v>
      </c>
      <c r="AV1687" s="12" t="s">
        <v>80</v>
      </c>
      <c r="AW1687" s="12" t="s">
        <v>27</v>
      </c>
      <c r="AX1687" s="12" t="s">
        <v>72</v>
      </c>
      <c r="AY1687" s="147" t="s">
        <v>182</v>
      </c>
    </row>
    <row r="1688" spans="2:65" s="13" customFormat="1" ht="22.5">
      <c r="B1688" s="151"/>
      <c r="D1688" s="141" t="s">
        <v>196</v>
      </c>
      <c r="E1688" s="152" t="s">
        <v>1</v>
      </c>
      <c r="F1688" s="153" t="s">
        <v>1588</v>
      </c>
      <c r="H1688" s="154">
        <v>7.6379999999999999</v>
      </c>
      <c r="L1688" s="151"/>
      <c r="M1688" s="155"/>
      <c r="T1688" s="156"/>
      <c r="AT1688" s="152" t="s">
        <v>196</v>
      </c>
      <c r="AU1688" s="152" t="s">
        <v>190</v>
      </c>
      <c r="AV1688" s="13" t="s">
        <v>190</v>
      </c>
      <c r="AW1688" s="13" t="s">
        <v>27</v>
      </c>
      <c r="AX1688" s="13" t="s">
        <v>72</v>
      </c>
      <c r="AY1688" s="152" t="s">
        <v>182</v>
      </c>
    </row>
    <row r="1689" spans="2:65" s="13" customFormat="1">
      <c r="B1689" s="151"/>
      <c r="D1689" s="141" t="s">
        <v>196</v>
      </c>
      <c r="E1689" s="152" t="s">
        <v>1</v>
      </c>
      <c r="F1689" s="153" t="s">
        <v>1589</v>
      </c>
      <c r="H1689" s="154">
        <v>4.9279999999999999</v>
      </c>
      <c r="L1689" s="151"/>
      <c r="M1689" s="155"/>
      <c r="T1689" s="156"/>
      <c r="AT1689" s="152" t="s">
        <v>196</v>
      </c>
      <c r="AU1689" s="152" t="s">
        <v>190</v>
      </c>
      <c r="AV1689" s="13" t="s">
        <v>190</v>
      </c>
      <c r="AW1689" s="13" t="s">
        <v>27</v>
      </c>
      <c r="AX1689" s="13" t="s">
        <v>72</v>
      </c>
      <c r="AY1689" s="152" t="s">
        <v>182</v>
      </c>
    </row>
    <row r="1690" spans="2:65" s="12" customFormat="1" ht="22.5">
      <c r="B1690" s="146"/>
      <c r="D1690" s="141" t="s">
        <v>196</v>
      </c>
      <c r="E1690" s="147" t="s">
        <v>1</v>
      </c>
      <c r="F1690" s="148" t="s">
        <v>1590</v>
      </c>
      <c r="H1690" s="147" t="s">
        <v>1</v>
      </c>
      <c r="L1690" s="146"/>
      <c r="M1690" s="149"/>
      <c r="T1690" s="150"/>
      <c r="AT1690" s="147" t="s">
        <v>196</v>
      </c>
      <c r="AU1690" s="147" t="s">
        <v>190</v>
      </c>
      <c r="AV1690" s="12" t="s">
        <v>80</v>
      </c>
      <c r="AW1690" s="12" t="s">
        <v>27</v>
      </c>
      <c r="AX1690" s="12" t="s">
        <v>72</v>
      </c>
      <c r="AY1690" s="147" t="s">
        <v>182</v>
      </c>
    </row>
    <row r="1691" spans="2:65" s="13" customFormat="1" ht="22.5">
      <c r="B1691" s="151"/>
      <c r="D1691" s="141" t="s">
        <v>196</v>
      </c>
      <c r="E1691" s="152" t="s">
        <v>1</v>
      </c>
      <c r="F1691" s="153" t="s">
        <v>1591</v>
      </c>
      <c r="H1691" s="154">
        <v>0.35399999999999998</v>
      </c>
      <c r="L1691" s="151"/>
      <c r="M1691" s="155"/>
      <c r="T1691" s="156"/>
      <c r="AT1691" s="152" t="s">
        <v>196</v>
      </c>
      <c r="AU1691" s="152" t="s">
        <v>190</v>
      </c>
      <c r="AV1691" s="13" t="s">
        <v>190</v>
      </c>
      <c r="AW1691" s="13" t="s">
        <v>27</v>
      </c>
      <c r="AX1691" s="13" t="s">
        <v>72</v>
      </c>
      <c r="AY1691" s="152" t="s">
        <v>182</v>
      </c>
    </row>
    <row r="1692" spans="2:65" s="13" customFormat="1">
      <c r="B1692" s="151"/>
      <c r="D1692" s="141" t="s">
        <v>196</v>
      </c>
      <c r="E1692" s="152" t="s">
        <v>1</v>
      </c>
      <c r="F1692" s="153" t="s">
        <v>1592</v>
      </c>
      <c r="H1692" s="154">
        <v>3.6240000000000001</v>
      </c>
      <c r="L1692" s="151"/>
      <c r="M1692" s="155"/>
      <c r="T1692" s="156"/>
      <c r="AT1692" s="152" t="s">
        <v>196</v>
      </c>
      <c r="AU1692" s="152" t="s">
        <v>190</v>
      </c>
      <c r="AV1692" s="13" t="s">
        <v>190</v>
      </c>
      <c r="AW1692" s="13" t="s">
        <v>27</v>
      </c>
      <c r="AX1692" s="13" t="s">
        <v>72</v>
      </c>
      <c r="AY1692" s="152" t="s">
        <v>182</v>
      </c>
    </row>
    <row r="1693" spans="2:65" s="14" customFormat="1">
      <c r="B1693" s="157"/>
      <c r="D1693" s="141" t="s">
        <v>196</v>
      </c>
      <c r="E1693" s="158" t="s">
        <v>1</v>
      </c>
      <c r="F1693" s="159" t="s">
        <v>201</v>
      </c>
      <c r="H1693" s="160">
        <v>169.55799999999999</v>
      </c>
      <c r="L1693" s="157"/>
      <c r="M1693" s="161"/>
      <c r="T1693" s="162"/>
      <c r="AT1693" s="158" t="s">
        <v>196</v>
      </c>
      <c r="AU1693" s="158" t="s">
        <v>190</v>
      </c>
      <c r="AV1693" s="14" t="s">
        <v>189</v>
      </c>
      <c r="AW1693" s="14" t="s">
        <v>27</v>
      </c>
      <c r="AX1693" s="14" t="s">
        <v>80</v>
      </c>
      <c r="AY1693" s="158" t="s">
        <v>182</v>
      </c>
    </row>
    <row r="1694" spans="2:65" s="1" customFormat="1" ht="16.5" customHeight="1">
      <c r="B1694" s="29"/>
      <c r="C1694" s="163" t="s">
        <v>1593</v>
      </c>
      <c r="D1694" s="163" t="s">
        <v>325</v>
      </c>
      <c r="E1694" s="164" t="s">
        <v>1594</v>
      </c>
      <c r="F1694" s="165" t="s">
        <v>1595</v>
      </c>
      <c r="G1694" s="166" t="s">
        <v>265</v>
      </c>
      <c r="H1694" s="167">
        <v>13.989000000000001</v>
      </c>
      <c r="I1694" s="168">
        <v>684</v>
      </c>
      <c r="J1694" s="168">
        <f>ROUND(I1694*H1694,2)</f>
        <v>9568.48</v>
      </c>
      <c r="K1694" s="165" t="s">
        <v>188</v>
      </c>
      <c r="L1694" s="169"/>
      <c r="M1694" s="170" t="s">
        <v>1</v>
      </c>
      <c r="N1694" s="171" t="s">
        <v>38</v>
      </c>
      <c r="O1694" s="137">
        <v>0</v>
      </c>
      <c r="P1694" s="137">
        <f>O1694*H1694</f>
        <v>0</v>
      </c>
      <c r="Q1694" s="137">
        <v>1</v>
      </c>
      <c r="R1694" s="137">
        <f>Q1694*H1694</f>
        <v>13.989000000000001</v>
      </c>
      <c r="S1694" s="137">
        <v>0</v>
      </c>
      <c r="T1694" s="138">
        <f>S1694*H1694</f>
        <v>0</v>
      </c>
      <c r="AR1694" s="139" t="s">
        <v>1381</v>
      </c>
      <c r="AT1694" s="139" t="s">
        <v>325</v>
      </c>
      <c r="AU1694" s="139" t="s">
        <v>190</v>
      </c>
      <c r="AY1694" s="17" t="s">
        <v>182</v>
      </c>
      <c r="BE1694" s="140">
        <f>IF(N1694="základní",J1694,0)</f>
        <v>0</v>
      </c>
      <c r="BF1694" s="140">
        <f>IF(N1694="snížená",J1694,0)</f>
        <v>9568.48</v>
      </c>
      <c r="BG1694" s="140">
        <f>IF(N1694="zákl. přenesená",J1694,0)</f>
        <v>0</v>
      </c>
      <c r="BH1694" s="140">
        <f>IF(N1694="sníž. přenesená",J1694,0)</f>
        <v>0</v>
      </c>
      <c r="BI1694" s="140">
        <f>IF(N1694="nulová",J1694,0)</f>
        <v>0</v>
      </c>
      <c r="BJ1694" s="17" t="s">
        <v>190</v>
      </c>
      <c r="BK1694" s="140">
        <f>ROUND(I1694*H1694,2)</f>
        <v>9568.48</v>
      </c>
      <c r="BL1694" s="17" t="s">
        <v>271</v>
      </c>
      <c r="BM1694" s="139" t="s">
        <v>1596</v>
      </c>
    </row>
    <row r="1695" spans="2:65" s="1" customFormat="1">
      <c r="B1695" s="29"/>
      <c r="D1695" s="141" t="s">
        <v>192</v>
      </c>
      <c r="F1695" s="142" t="s">
        <v>1595</v>
      </c>
      <c r="L1695" s="29"/>
      <c r="M1695" s="143"/>
      <c r="T1695" s="53"/>
      <c r="AT1695" s="17" t="s">
        <v>192</v>
      </c>
      <c r="AU1695" s="17" t="s">
        <v>190</v>
      </c>
    </row>
    <row r="1696" spans="2:65" s="13" customFormat="1">
      <c r="B1696" s="151"/>
      <c r="D1696" s="141" t="s">
        <v>196</v>
      </c>
      <c r="F1696" s="153" t="s">
        <v>1597</v>
      </c>
      <c r="H1696" s="154">
        <v>13.989000000000001</v>
      </c>
      <c r="L1696" s="151"/>
      <c r="M1696" s="155"/>
      <c r="T1696" s="156"/>
      <c r="AT1696" s="152" t="s">
        <v>196</v>
      </c>
      <c r="AU1696" s="152" t="s">
        <v>190</v>
      </c>
      <c r="AV1696" s="13" t="s">
        <v>190</v>
      </c>
      <c r="AW1696" s="13" t="s">
        <v>4</v>
      </c>
      <c r="AX1696" s="13" t="s">
        <v>80</v>
      </c>
      <c r="AY1696" s="152" t="s">
        <v>182</v>
      </c>
    </row>
    <row r="1697" spans="2:65" s="1" customFormat="1" ht="24.2" customHeight="1">
      <c r="B1697" s="29"/>
      <c r="C1697" s="129" t="s">
        <v>1598</v>
      </c>
      <c r="D1697" s="129" t="s">
        <v>184</v>
      </c>
      <c r="E1697" s="130" t="s">
        <v>1599</v>
      </c>
      <c r="F1697" s="131" t="s">
        <v>1600</v>
      </c>
      <c r="G1697" s="132" t="s">
        <v>187</v>
      </c>
      <c r="H1697" s="133">
        <v>95.287999999999997</v>
      </c>
      <c r="I1697" s="134">
        <v>6.23</v>
      </c>
      <c r="J1697" s="134">
        <f>ROUND(I1697*H1697,2)</f>
        <v>593.64</v>
      </c>
      <c r="K1697" s="131" t="s">
        <v>188</v>
      </c>
      <c r="L1697" s="29"/>
      <c r="M1697" s="135" t="s">
        <v>1</v>
      </c>
      <c r="N1697" s="136" t="s">
        <v>38</v>
      </c>
      <c r="O1697" s="137">
        <v>1.0999999999999999E-2</v>
      </c>
      <c r="P1697" s="137">
        <f>O1697*H1697</f>
        <v>1.048168</v>
      </c>
      <c r="Q1697" s="137">
        <v>0</v>
      </c>
      <c r="R1697" s="137">
        <f>Q1697*H1697</f>
        <v>0</v>
      </c>
      <c r="S1697" s="137">
        <v>0</v>
      </c>
      <c r="T1697" s="138">
        <f>S1697*H1697</f>
        <v>0</v>
      </c>
      <c r="AR1697" s="139" t="s">
        <v>271</v>
      </c>
      <c r="AT1697" s="139" t="s">
        <v>184</v>
      </c>
      <c r="AU1697" s="139" t="s">
        <v>190</v>
      </c>
      <c r="AY1697" s="17" t="s">
        <v>182</v>
      </c>
      <c r="BE1697" s="140">
        <f>IF(N1697="základní",J1697,0)</f>
        <v>0</v>
      </c>
      <c r="BF1697" s="140">
        <f>IF(N1697="snížená",J1697,0)</f>
        <v>593.64</v>
      </c>
      <c r="BG1697" s="140">
        <f>IF(N1697="zákl. přenesená",J1697,0)</f>
        <v>0</v>
      </c>
      <c r="BH1697" s="140">
        <f>IF(N1697="sníž. přenesená",J1697,0)</f>
        <v>0</v>
      </c>
      <c r="BI1697" s="140">
        <f>IF(N1697="nulová",J1697,0)</f>
        <v>0</v>
      </c>
      <c r="BJ1697" s="17" t="s">
        <v>190</v>
      </c>
      <c r="BK1697" s="140">
        <f>ROUND(I1697*H1697,2)</f>
        <v>593.64</v>
      </c>
      <c r="BL1697" s="17" t="s">
        <v>271</v>
      </c>
      <c r="BM1697" s="139" t="s">
        <v>1601</v>
      </c>
    </row>
    <row r="1698" spans="2:65" s="1" customFormat="1" ht="29.25">
      <c r="B1698" s="29"/>
      <c r="D1698" s="141" t="s">
        <v>192</v>
      </c>
      <c r="F1698" s="142" t="s">
        <v>1602</v>
      </c>
      <c r="L1698" s="29"/>
      <c r="M1698" s="143"/>
      <c r="T1698" s="53"/>
      <c r="AT1698" s="17" t="s">
        <v>192</v>
      </c>
      <c r="AU1698" s="17" t="s">
        <v>190</v>
      </c>
    </row>
    <row r="1699" spans="2:65" s="1" customFormat="1">
      <c r="B1699" s="29"/>
      <c r="D1699" s="144" t="s">
        <v>194</v>
      </c>
      <c r="F1699" s="145" t="s">
        <v>1603</v>
      </c>
      <c r="L1699" s="29"/>
      <c r="M1699" s="143"/>
      <c r="T1699" s="53"/>
      <c r="AT1699" s="17" t="s">
        <v>194</v>
      </c>
      <c r="AU1699" s="17" t="s">
        <v>190</v>
      </c>
    </row>
    <row r="1700" spans="2:65" s="12" customFormat="1">
      <c r="B1700" s="146"/>
      <c r="D1700" s="141" t="s">
        <v>196</v>
      </c>
      <c r="E1700" s="147" t="s">
        <v>1</v>
      </c>
      <c r="F1700" s="148" t="s">
        <v>1587</v>
      </c>
      <c r="H1700" s="147" t="s">
        <v>1</v>
      </c>
      <c r="L1700" s="146"/>
      <c r="M1700" s="149"/>
      <c r="T1700" s="150"/>
      <c r="AT1700" s="147" t="s">
        <v>196</v>
      </c>
      <c r="AU1700" s="147" t="s">
        <v>190</v>
      </c>
      <c r="AV1700" s="12" t="s">
        <v>80</v>
      </c>
      <c r="AW1700" s="12" t="s">
        <v>27</v>
      </c>
      <c r="AX1700" s="12" t="s">
        <v>72</v>
      </c>
      <c r="AY1700" s="147" t="s">
        <v>182</v>
      </c>
    </row>
    <row r="1701" spans="2:65" s="13" customFormat="1" ht="22.5">
      <c r="B1701" s="151"/>
      <c r="D1701" s="141" t="s">
        <v>196</v>
      </c>
      <c r="E1701" s="152" t="s">
        <v>1</v>
      </c>
      <c r="F1701" s="153" t="s">
        <v>1604</v>
      </c>
      <c r="H1701" s="154">
        <v>45.83</v>
      </c>
      <c r="L1701" s="151"/>
      <c r="M1701" s="155"/>
      <c r="T1701" s="156"/>
      <c r="AT1701" s="152" t="s">
        <v>196</v>
      </c>
      <c r="AU1701" s="152" t="s">
        <v>190</v>
      </c>
      <c r="AV1701" s="13" t="s">
        <v>190</v>
      </c>
      <c r="AW1701" s="13" t="s">
        <v>27</v>
      </c>
      <c r="AX1701" s="13" t="s">
        <v>72</v>
      </c>
      <c r="AY1701" s="152" t="s">
        <v>182</v>
      </c>
    </row>
    <row r="1702" spans="2:65" s="13" customFormat="1">
      <c r="B1702" s="151"/>
      <c r="D1702" s="141" t="s">
        <v>196</v>
      </c>
      <c r="E1702" s="152" t="s">
        <v>1</v>
      </c>
      <c r="F1702" s="153" t="s">
        <v>1605</v>
      </c>
      <c r="H1702" s="154">
        <v>29.568000000000001</v>
      </c>
      <c r="L1702" s="151"/>
      <c r="M1702" s="155"/>
      <c r="T1702" s="156"/>
      <c r="AT1702" s="152" t="s">
        <v>196</v>
      </c>
      <c r="AU1702" s="152" t="s">
        <v>190</v>
      </c>
      <c r="AV1702" s="13" t="s">
        <v>190</v>
      </c>
      <c r="AW1702" s="13" t="s">
        <v>27</v>
      </c>
      <c r="AX1702" s="13" t="s">
        <v>72</v>
      </c>
      <c r="AY1702" s="152" t="s">
        <v>182</v>
      </c>
    </row>
    <row r="1703" spans="2:65" s="12" customFormat="1" ht="22.5">
      <c r="B1703" s="146"/>
      <c r="D1703" s="141" t="s">
        <v>196</v>
      </c>
      <c r="E1703" s="147" t="s">
        <v>1</v>
      </c>
      <c r="F1703" s="148" t="s">
        <v>1590</v>
      </c>
      <c r="H1703" s="147" t="s">
        <v>1</v>
      </c>
      <c r="L1703" s="146"/>
      <c r="M1703" s="149"/>
      <c r="T1703" s="150"/>
      <c r="AT1703" s="147" t="s">
        <v>196</v>
      </c>
      <c r="AU1703" s="147" t="s">
        <v>190</v>
      </c>
      <c r="AV1703" s="12" t="s">
        <v>80</v>
      </c>
      <c r="AW1703" s="12" t="s">
        <v>27</v>
      </c>
      <c r="AX1703" s="12" t="s">
        <v>72</v>
      </c>
      <c r="AY1703" s="147" t="s">
        <v>182</v>
      </c>
    </row>
    <row r="1704" spans="2:65" s="13" customFormat="1" ht="22.5">
      <c r="B1704" s="151"/>
      <c r="D1704" s="141" t="s">
        <v>196</v>
      </c>
      <c r="E1704" s="152" t="s">
        <v>1</v>
      </c>
      <c r="F1704" s="153" t="s">
        <v>1606</v>
      </c>
      <c r="H1704" s="154">
        <v>1.77</v>
      </c>
      <c r="L1704" s="151"/>
      <c r="M1704" s="155"/>
      <c r="T1704" s="156"/>
      <c r="AT1704" s="152" t="s">
        <v>196</v>
      </c>
      <c r="AU1704" s="152" t="s">
        <v>190</v>
      </c>
      <c r="AV1704" s="13" t="s">
        <v>190</v>
      </c>
      <c r="AW1704" s="13" t="s">
        <v>27</v>
      </c>
      <c r="AX1704" s="13" t="s">
        <v>72</v>
      </c>
      <c r="AY1704" s="152" t="s">
        <v>182</v>
      </c>
    </row>
    <row r="1705" spans="2:65" s="13" customFormat="1" ht="22.5">
      <c r="B1705" s="151"/>
      <c r="D1705" s="141" t="s">
        <v>196</v>
      </c>
      <c r="E1705" s="152" t="s">
        <v>1</v>
      </c>
      <c r="F1705" s="153" t="s">
        <v>1607</v>
      </c>
      <c r="H1705" s="154">
        <v>18.12</v>
      </c>
      <c r="L1705" s="151"/>
      <c r="M1705" s="155"/>
      <c r="T1705" s="156"/>
      <c r="AT1705" s="152" t="s">
        <v>196</v>
      </c>
      <c r="AU1705" s="152" t="s">
        <v>190</v>
      </c>
      <c r="AV1705" s="13" t="s">
        <v>190</v>
      </c>
      <c r="AW1705" s="13" t="s">
        <v>27</v>
      </c>
      <c r="AX1705" s="13" t="s">
        <v>72</v>
      </c>
      <c r="AY1705" s="152" t="s">
        <v>182</v>
      </c>
    </row>
    <row r="1706" spans="2:65" s="14" customFormat="1">
      <c r="B1706" s="157"/>
      <c r="D1706" s="141" t="s">
        <v>196</v>
      </c>
      <c r="E1706" s="158" t="s">
        <v>1</v>
      </c>
      <c r="F1706" s="159" t="s">
        <v>201</v>
      </c>
      <c r="H1706" s="160">
        <v>95.287999999999997</v>
      </c>
      <c r="L1706" s="157"/>
      <c r="M1706" s="161"/>
      <c r="T1706" s="162"/>
      <c r="AT1706" s="158" t="s">
        <v>196</v>
      </c>
      <c r="AU1706" s="158" t="s">
        <v>190</v>
      </c>
      <c r="AV1706" s="14" t="s">
        <v>189</v>
      </c>
      <c r="AW1706" s="14" t="s">
        <v>27</v>
      </c>
      <c r="AX1706" s="14" t="s">
        <v>80</v>
      </c>
      <c r="AY1706" s="158" t="s">
        <v>182</v>
      </c>
    </row>
    <row r="1707" spans="2:65" s="1" customFormat="1" ht="16.5" customHeight="1">
      <c r="B1707" s="29"/>
      <c r="C1707" s="163" t="s">
        <v>1608</v>
      </c>
      <c r="D1707" s="163" t="s">
        <v>325</v>
      </c>
      <c r="E1707" s="164" t="s">
        <v>1609</v>
      </c>
      <c r="F1707" s="165" t="s">
        <v>1610</v>
      </c>
      <c r="G1707" s="166" t="s">
        <v>265</v>
      </c>
      <c r="H1707" s="167">
        <v>1.5720000000000001</v>
      </c>
      <c r="I1707" s="168">
        <v>657</v>
      </c>
      <c r="J1707" s="168">
        <f>ROUND(I1707*H1707,2)</f>
        <v>1032.8</v>
      </c>
      <c r="K1707" s="165" t="s">
        <v>188</v>
      </c>
      <c r="L1707" s="169"/>
      <c r="M1707" s="170" t="s">
        <v>1</v>
      </c>
      <c r="N1707" s="171" t="s">
        <v>38</v>
      </c>
      <c r="O1707" s="137">
        <v>0</v>
      </c>
      <c r="P1707" s="137">
        <f>O1707*H1707</f>
        <v>0</v>
      </c>
      <c r="Q1707" s="137">
        <v>1</v>
      </c>
      <c r="R1707" s="137">
        <f>Q1707*H1707</f>
        <v>1.5720000000000001</v>
      </c>
      <c r="S1707" s="137">
        <v>0</v>
      </c>
      <c r="T1707" s="138">
        <f>S1707*H1707</f>
        <v>0</v>
      </c>
      <c r="AR1707" s="139" t="s">
        <v>1381</v>
      </c>
      <c r="AT1707" s="139" t="s">
        <v>325</v>
      </c>
      <c r="AU1707" s="139" t="s">
        <v>190</v>
      </c>
      <c r="AY1707" s="17" t="s">
        <v>182</v>
      </c>
      <c r="BE1707" s="140">
        <f>IF(N1707="základní",J1707,0)</f>
        <v>0</v>
      </c>
      <c r="BF1707" s="140">
        <f>IF(N1707="snížená",J1707,0)</f>
        <v>1032.8</v>
      </c>
      <c r="BG1707" s="140">
        <f>IF(N1707="zákl. přenesená",J1707,0)</f>
        <v>0</v>
      </c>
      <c r="BH1707" s="140">
        <f>IF(N1707="sníž. přenesená",J1707,0)</f>
        <v>0</v>
      </c>
      <c r="BI1707" s="140">
        <f>IF(N1707="nulová",J1707,0)</f>
        <v>0</v>
      </c>
      <c r="BJ1707" s="17" t="s">
        <v>190</v>
      </c>
      <c r="BK1707" s="140">
        <f>ROUND(I1707*H1707,2)</f>
        <v>1032.8</v>
      </c>
      <c r="BL1707" s="17" t="s">
        <v>271</v>
      </c>
      <c r="BM1707" s="139" t="s">
        <v>1611</v>
      </c>
    </row>
    <row r="1708" spans="2:65" s="1" customFormat="1">
      <c r="B1708" s="29"/>
      <c r="D1708" s="141" t="s">
        <v>192</v>
      </c>
      <c r="F1708" s="142" t="s">
        <v>1610</v>
      </c>
      <c r="L1708" s="29"/>
      <c r="M1708" s="143"/>
      <c r="T1708" s="53"/>
      <c r="AT1708" s="17" t="s">
        <v>192</v>
      </c>
      <c r="AU1708" s="17" t="s">
        <v>190</v>
      </c>
    </row>
    <row r="1709" spans="2:65" s="13" customFormat="1">
      <c r="B1709" s="151"/>
      <c r="D1709" s="141" t="s">
        <v>196</v>
      </c>
      <c r="F1709" s="153" t="s">
        <v>1612</v>
      </c>
      <c r="H1709" s="154">
        <v>1.5720000000000001</v>
      </c>
      <c r="L1709" s="151"/>
      <c r="M1709" s="155"/>
      <c r="T1709" s="156"/>
      <c r="AT1709" s="152" t="s">
        <v>196</v>
      </c>
      <c r="AU1709" s="152" t="s">
        <v>190</v>
      </c>
      <c r="AV1709" s="13" t="s">
        <v>190</v>
      </c>
      <c r="AW1709" s="13" t="s">
        <v>4</v>
      </c>
      <c r="AX1709" s="13" t="s">
        <v>80</v>
      </c>
      <c r="AY1709" s="152" t="s">
        <v>182</v>
      </c>
    </row>
    <row r="1710" spans="2:65" s="1" customFormat="1" ht="24.2" customHeight="1">
      <c r="B1710" s="29"/>
      <c r="C1710" s="129" t="s">
        <v>1613</v>
      </c>
      <c r="D1710" s="129" t="s">
        <v>184</v>
      </c>
      <c r="E1710" s="130" t="s">
        <v>1614</v>
      </c>
      <c r="F1710" s="131" t="s">
        <v>1615</v>
      </c>
      <c r="G1710" s="132" t="s">
        <v>187</v>
      </c>
      <c r="H1710" s="133">
        <v>71.596000000000004</v>
      </c>
      <c r="I1710" s="134">
        <v>51</v>
      </c>
      <c r="J1710" s="134">
        <f>ROUND(I1710*H1710,2)</f>
        <v>3651.4</v>
      </c>
      <c r="K1710" s="131" t="s">
        <v>188</v>
      </c>
      <c r="L1710" s="29"/>
      <c r="M1710" s="135" t="s">
        <v>1</v>
      </c>
      <c r="N1710" s="136" t="s">
        <v>38</v>
      </c>
      <c r="O1710" s="137">
        <v>0.09</v>
      </c>
      <c r="P1710" s="137">
        <f>O1710*H1710</f>
        <v>6.4436400000000003</v>
      </c>
      <c r="Q1710" s="137">
        <v>0</v>
      </c>
      <c r="R1710" s="137">
        <f>Q1710*H1710</f>
        <v>0</v>
      </c>
      <c r="S1710" s="137">
        <v>0</v>
      </c>
      <c r="T1710" s="138">
        <f>S1710*H1710</f>
        <v>0</v>
      </c>
      <c r="AR1710" s="139" t="s">
        <v>271</v>
      </c>
      <c r="AT1710" s="139" t="s">
        <v>184</v>
      </c>
      <c r="AU1710" s="139" t="s">
        <v>190</v>
      </c>
      <c r="AY1710" s="17" t="s">
        <v>182</v>
      </c>
      <c r="BE1710" s="140">
        <f>IF(N1710="základní",J1710,0)</f>
        <v>0</v>
      </c>
      <c r="BF1710" s="140">
        <f>IF(N1710="snížená",J1710,0)</f>
        <v>3651.4</v>
      </c>
      <c r="BG1710" s="140">
        <f>IF(N1710="zákl. přenesená",J1710,0)</f>
        <v>0</v>
      </c>
      <c r="BH1710" s="140">
        <f>IF(N1710="sníž. přenesená",J1710,0)</f>
        <v>0</v>
      </c>
      <c r="BI1710" s="140">
        <f>IF(N1710="nulová",J1710,0)</f>
        <v>0</v>
      </c>
      <c r="BJ1710" s="17" t="s">
        <v>190</v>
      </c>
      <c r="BK1710" s="140">
        <f>ROUND(I1710*H1710,2)</f>
        <v>3651.4</v>
      </c>
      <c r="BL1710" s="17" t="s">
        <v>271</v>
      </c>
      <c r="BM1710" s="139" t="s">
        <v>1616</v>
      </c>
    </row>
    <row r="1711" spans="2:65" s="1" customFormat="1" ht="19.5">
      <c r="B1711" s="29"/>
      <c r="D1711" s="141" t="s">
        <v>192</v>
      </c>
      <c r="F1711" s="142" t="s">
        <v>1617</v>
      </c>
      <c r="L1711" s="29"/>
      <c r="M1711" s="143"/>
      <c r="T1711" s="53"/>
      <c r="AT1711" s="17" t="s">
        <v>192</v>
      </c>
      <c r="AU1711" s="17" t="s">
        <v>190</v>
      </c>
    </row>
    <row r="1712" spans="2:65" s="1" customFormat="1">
      <c r="B1712" s="29"/>
      <c r="D1712" s="144" t="s">
        <v>194</v>
      </c>
      <c r="F1712" s="145" t="s">
        <v>1618</v>
      </c>
      <c r="L1712" s="29"/>
      <c r="M1712" s="143"/>
      <c r="T1712" s="53"/>
      <c r="AT1712" s="17" t="s">
        <v>194</v>
      </c>
      <c r="AU1712" s="17" t="s">
        <v>190</v>
      </c>
    </row>
    <row r="1713" spans="2:65" s="12" customFormat="1">
      <c r="B1713" s="146"/>
      <c r="D1713" s="141" t="s">
        <v>196</v>
      </c>
      <c r="E1713" s="147" t="s">
        <v>1</v>
      </c>
      <c r="F1713" s="148" t="s">
        <v>1619</v>
      </c>
      <c r="H1713" s="147" t="s">
        <v>1</v>
      </c>
      <c r="L1713" s="146"/>
      <c r="M1713" s="149"/>
      <c r="T1713" s="150"/>
      <c r="AT1713" s="147" t="s">
        <v>196</v>
      </c>
      <c r="AU1713" s="147" t="s">
        <v>190</v>
      </c>
      <c r="AV1713" s="12" t="s">
        <v>80</v>
      </c>
      <c r="AW1713" s="12" t="s">
        <v>27</v>
      </c>
      <c r="AX1713" s="12" t="s">
        <v>72</v>
      </c>
      <c r="AY1713" s="147" t="s">
        <v>182</v>
      </c>
    </row>
    <row r="1714" spans="2:65" s="13" customFormat="1">
      <c r="B1714" s="151"/>
      <c r="D1714" s="141" t="s">
        <v>196</v>
      </c>
      <c r="E1714" s="152" t="s">
        <v>1</v>
      </c>
      <c r="F1714" s="153" t="s">
        <v>1492</v>
      </c>
      <c r="H1714" s="154">
        <v>56.246000000000002</v>
      </c>
      <c r="L1714" s="151"/>
      <c r="M1714" s="155"/>
      <c r="T1714" s="156"/>
      <c r="AT1714" s="152" t="s">
        <v>196</v>
      </c>
      <c r="AU1714" s="152" t="s">
        <v>190</v>
      </c>
      <c r="AV1714" s="13" t="s">
        <v>190</v>
      </c>
      <c r="AW1714" s="13" t="s">
        <v>27</v>
      </c>
      <c r="AX1714" s="13" t="s">
        <v>72</v>
      </c>
      <c r="AY1714" s="152" t="s">
        <v>182</v>
      </c>
    </row>
    <row r="1715" spans="2:65" s="12" customFormat="1" ht="22.5">
      <c r="B1715" s="146"/>
      <c r="D1715" s="141" t="s">
        <v>196</v>
      </c>
      <c r="E1715" s="147" t="s">
        <v>1</v>
      </c>
      <c r="F1715" s="148" t="s">
        <v>1620</v>
      </c>
      <c r="H1715" s="147" t="s">
        <v>1</v>
      </c>
      <c r="L1715" s="146"/>
      <c r="M1715" s="149"/>
      <c r="T1715" s="150"/>
      <c r="AT1715" s="147" t="s">
        <v>196</v>
      </c>
      <c r="AU1715" s="147" t="s">
        <v>190</v>
      </c>
      <c r="AV1715" s="12" t="s">
        <v>80</v>
      </c>
      <c r="AW1715" s="12" t="s">
        <v>27</v>
      </c>
      <c r="AX1715" s="12" t="s">
        <v>72</v>
      </c>
      <c r="AY1715" s="147" t="s">
        <v>182</v>
      </c>
    </row>
    <row r="1716" spans="2:65" s="13" customFormat="1">
      <c r="B1716" s="151"/>
      <c r="D1716" s="141" t="s">
        <v>196</v>
      </c>
      <c r="E1716" s="152" t="s">
        <v>1</v>
      </c>
      <c r="F1716" s="153" t="s">
        <v>1495</v>
      </c>
      <c r="H1716" s="154">
        <v>15.35</v>
      </c>
      <c r="L1716" s="151"/>
      <c r="M1716" s="155"/>
      <c r="T1716" s="156"/>
      <c r="AT1716" s="152" t="s">
        <v>196</v>
      </c>
      <c r="AU1716" s="152" t="s">
        <v>190</v>
      </c>
      <c r="AV1716" s="13" t="s">
        <v>190</v>
      </c>
      <c r="AW1716" s="13" t="s">
        <v>27</v>
      </c>
      <c r="AX1716" s="13" t="s">
        <v>72</v>
      </c>
      <c r="AY1716" s="152" t="s">
        <v>182</v>
      </c>
    </row>
    <row r="1717" spans="2:65" s="14" customFormat="1">
      <c r="B1717" s="157"/>
      <c r="D1717" s="141" t="s">
        <v>196</v>
      </c>
      <c r="E1717" s="158" t="s">
        <v>1</v>
      </c>
      <c r="F1717" s="159" t="s">
        <v>201</v>
      </c>
      <c r="H1717" s="160">
        <v>71.596000000000004</v>
      </c>
      <c r="L1717" s="157"/>
      <c r="M1717" s="161"/>
      <c r="T1717" s="162"/>
      <c r="AT1717" s="158" t="s">
        <v>196</v>
      </c>
      <c r="AU1717" s="158" t="s">
        <v>190</v>
      </c>
      <c r="AV1717" s="14" t="s">
        <v>189</v>
      </c>
      <c r="AW1717" s="14" t="s">
        <v>27</v>
      </c>
      <c r="AX1717" s="14" t="s">
        <v>80</v>
      </c>
      <c r="AY1717" s="158" t="s">
        <v>182</v>
      </c>
    </row>
    <row r="1718" spans="2:65" s="1" customFormat="1" ht="24.2" customHeight="1">
      <c r="B1718" s="29"/>
      <c r="C1718" s="163" t="s">
        <v>1621</v>
      </c>
      <c r="D1718" s="163" t="s">
        <v>325</v>
      </c>
      <c r="E1718" s="164" t="s">
        <v>1566</v>
      </c>
      <c r="F1718" s="165" t="s">
        <v>1567</v>
      </c>
      <c r="G1718" s="166" t="s">
        <v>187</v>
      </c>
      <c r="H1718" s="167">
        <v>82.692999999999998</v>
      </c>
      <c r="I1718" s="168">
        <v>27.72</v>
      </c>
      <c r="J1718" s="168">
        <f>ROUND(I1718*H1718,2)</f>
        <v>2292.25</v>
      </c>
      <c r="K1718" s="165" t="s">
        <v>1</v>
      </c>
      <c r="L1718" s="169"/>
      <c r="M1718" s="170" t="s">
        <v>1</v>
      </c>
      <c r="N1718" s="171" t="s">
        <v>38</v>
      </c>
      <c r="O1718" s="137">
        <v>0</v>
      </c>
      <c r="P1718" s="137">
        <f>O1718*H1718</f>
        <v>0</v>
      </c>
      <c r="Q1718" s="137">
        <v>2.9999999999999997E-4</v>
      </c>
      <c r="R1718" s="137">
        <f>Q1718*H1718</f>
        <v>2.4807899999999997E-2</v>
      </c>
      <c r="S1718" s="137">
        <v>0</v>
      </c>
      <c r="T1718" s="138">
        <f>S1718*H1718</f>
        <v>0</v>
      </c>
      <c r="AR1718" s="139" t="s">
        <v>1381</v>
      </c>
      <c r="AT1718" s="139" t="s">
        <v>325</v>
      </c>
      <c r="AU1718" s="139" t="s">
        <v>190</v>
      </c>
      <c r="AY1718" s="17" t="s">
        <v>182</v>
      </c>
      <c r="BE1718" s="140">
        <f>IF(N1718="základní",J1718,0)</f>
        <v>0</v>
      </c>
      <c r="BF1718" s="140">
        <f>IF(N1718="snížená",J1718,0)</f>
        <v>2292.25</v>
      </c>
      <c r="BG1718" s="140">
        <f>IF(N1718="zákl. přenesená",J1718,0)</f>
        <v>0</v>
      </c>
      <c r="BH1718" s="140">
        <f>IF(N1718="sníž. přenesená",J1718,0)</f>
        <v>0</v>
      </c>
      <c r="BI1718" s="140">
        <f>IF(N1718="nulová",J1718,0)</f>
        <v>0</v>
      </c>
      <c r="BJ1718" s="17" t="s">
        <v>190</v>
      </c>
      <c r="BK1718" s="140">
        <f>ROUND(I1718*H1718,2)</f>
        <v>2292.25</v>
      </c>
      <c r="BL1718" s="17" t="s">
        <v>271</v>
      </c>
      <c r="BM1718" s="139" t="s">
        <v>1622</v>
      </c>
    </row>
    <row r="1719" spans="2:65" s="1" customFormat="1">
      <c r="B1719" s="29"/>
      <c r="D1719" s="141" t="s">
        <v>192</v>
      </c>
      <c r="F1719" s="142" t="s">
        <v>1567</v>
      </c>
      <c r="L1719" s="29"/>
      <c r="M1719" s="143"/>
      <c r="T1719" s="53"/>
      <c r="AT1719" s="17" t="s">
        <v>192</v>
      </c>
      <c r="AU1719" s="17" t="s">
        <v>190</v>
      </c>
    </row>
    <row r="1720" spans="2:65" s="13" customFormat="1">
      <c r="B1720" s="151"/>
      <c r="D1720" s="141" t="s">
        <v>196</v>
      </c>
      <c r="F1720" s="153" t="s">
        <v>1623</v>
      </c>
      <c r="H1720" s="154">
        <v>82.692999999999998</v>
      </c>
      <c r="L1720" s="151"/>
      <c r="M1720" s="155"/>
      <c r="T1720" s="156"/>
      <c r="AT1720" s="152" t="s">
        <v>196</v>
      </c>
      <c r="AU1720" s="152" t="s">
        <v>190</v>
      </c>
      <c r="AV1720" s="13" t="s">
        <v>190</v>
      </c>
      <c r="AW1720" s="13" t="s">
        <v>4</v>
      </c>
      <c r="AX1720" s="13" t="s">
        <v>80</v>
      </c>
      <c r="AY1720" s="152" t="s">
        <v>182</v>
      </c>
    </row>
    <row r="1721" spans="2:65" s="1" customFormat="1" ht="24.2" customHeight="1">
      <c r="B1721" s="29"/>
      <c r="C1721" s="129" t="s">
        <v>1624</v>
      </c>
      <c r="D1721" s="129" t="s">
        <v>184</v>
      </c>
      <c r="E1721" s="130" t="s">
        <v>1625</v>
      </c>
      <c r="F1721" s="131" t="s">
        <v>1626</v>
      </c>
      <c r="G1721" s="132" t="s">
        <v>187</v>
      </c>
      <c r="H1721" s="133">
        <v>71.596000000000004</v>
      </c>
      <c r="I1721" s="134">
        <v>22.8</v>
      </c>
      <c r="J1721" s="134">
        <f>ROUND(I1721*H1721,2)</f>
        <v>1632.39</v>
      </c>
      <c r="K1721" s="131" t="s">
        <v>188</v>
      </c>
      <c r="L1721" s="29"/>
      <c r="M1721" s="135" t="s">
        <v>1</v>
      </c>
      <c r="N1721" s="136" t="s">
        <v>38</v>
      </c>
      <c r="O1721" s="137">
        <v>0.04</v>
      </c>
      <c r="P1721" s="137">
        <f>O1721*H1721</f>
        <v>2.8638400000000002</v>
      </c>
      <c r="Q1721" s="137">
        <v>0</v>
      </c>
      <c r="R1721" s="137">
        <f>Q1721*H1721</f>
        <v>0</v>
      </c>
      <c r="S1721" s="137">
        <v>0</v>
      </c>
      <c r="T1721" s="138">
        <f>S1721*H1721</f>
        <v>0</v>
      </c>
      <c r="AR1721" s="139" t="s">
        <v>271</v>
      </c>
      <c r="AT1721" s="139" t="s">
        <v>184</v>
      </c>
      <c r="AU1721" s="139" t="s">
        <v>190</v>
      </c>
      <c r="AY1721" s="17" t="s">
        <v>182</v>
      </c>
      <c r="BE1721" s="140">
        <f>IF(N1721="základní",J1721,0)</f>
        <v>0</v>
      </c>
      <c r="BF1721" s="140">
        <f>IF(N1721="snížená",J1721,0)</f>
        <v>1632.39</v>
      </c>
      <c r="BG1721" s="140">
        <f>IF(N1721="zákl. přenesená",J1721,0)</f>
        <v>0</v>
      </c>
      <c r="BH1721" s="140">
        <f>IF(N1721="sníž. přenesená",J1721,0)</f>
        <v>0</v>
      </c>
      <c r="BI1721" s="140">
        <f>IF(N1721="nulová",J1721,0)</f>
        <v>0</v>
      </c>
      <c r="BJ1721" s="17" t="s">
        <v>190</v>
      </c>
      <c r="BK1721" s="140">
        <f>ROUND(I1721*H1721,2)</f>
        <v>1632.39</v>
      </c>
      <c r="BL1721" s="17" t="s">
        <v>271</v>
      </c>
      <c r="BM1721" s="139" t="s">
        <v>1627</v>
      </c>
    </row>
    <row r="1722" spans="2:65" s="1" customFormat="1" ht="19.5">
      <c r="B1722" s="29"/>
      <c r="D1722" s="141" t="s">
        <v>192</v>
      </c>
      <c r="F1722" s="142" t="s">
        <v>1628</v>
      </c>
      <c r="L1722" s="29"/>
      <c r="M1722" s="143"/>
      <c r="T1722" s="53"/>
      <c r="AT1722" s="17" t="s">
        <v>192</v>
      </c>
      <c r="AU1722" s="17" t="s">
        <v>190</v>
      </c>
    </row>
    <row r="1723" spans="2:65" s="1" customFormat="1">
      <c r="B1723" s="29"/>
      <c r="D1723" s="144" t="s">
        <v>194</v>
      </c>
      <c r="F1723" s="145" t="s">
        <v>1629</v>
      </c>
      <c r="L1723" s="29"/>
      <c r="M1723" s="143"/>
      <c r="T1723" s="53"/>
      <c r="AT1723" s="17" t="s">
        <v>194</v>
      </c>
      <c r="AU1723" s="17" t="s">
        <v>190</v>
      </c>
    </row>
    <row r="1724" spans="2:65" s="12" customFormat="1">
      <c r="B1724" s="146"/>
      <c r="D1724" s="141" t="s">
        <v>196</v>
      </c>
      <c r="E1724" s="147" t="s">
        <v>1</v>
      </c>
      <c r="F1724" s="148" t="s">
        <v>1630</v>
      </c>
      <c r="H1724" s="147" t="s">
        <v>1</v>
      </c>
      <c r="L1724" s="146"/>
      <c r="M1724" s="149"/>
      <c r="T1724" s="150"/>
      <c r="AT1724" s="147" t="s">
        <v>196</v>
      </c>
      <c r="AU1724" s="147" t="s">
        <v>190</v>
      </c>
      <c r="AV1724" s="12" t="s">
        <v>80</v>
      </c>
      <c r="AW1724" s="12" t="s">
        <v>27</v>
      </c>
      <c r="AX1724" s="12" t="s">
        <v>72</v>
      </c>
      <c r="AY1724" s="147" t="s">
        <v>182</v>
      </c>
    </row>
    <row r="1725" spans="2:65" s="13" customFormat="1">
      <c r="B1725" s="151"/>
      <c r="D1725" s="141" t="s">
        <v>196</v>
      </c>
      <c r="E1725" s="152" t="s">
        <v>1</v>
      </c>
      <c r="F1725" s="153" t="s">
        <v>1492</v>
      </c>
      <c r="H1725" s="154">
        <v>56.246000000000002</v>
      </c>
      <c r="L1725" s="151"/>
      <c r="M1725" s="155"/>
      <c r="T1725" s="156"/>
      <c r="AT1725" s="152" t="s">
        <v>196</v>
      </c>
      <c r="AU1725" s="152" t="s">
        <v>190</v>
      </c>
      <c r="AV1725" s="13" t="s">
        <v>190</v>
      </c>
      <c r="AW1725" s="13" t="s">
        <v>27</v>
      </c>
      <c r="AX1725" s="13" t="s">
        <v>72</v>
      </c>
      <c r="AY1725" s="152" t="s">
        <v>182</v>
      </c>
    </row>
    <row r="1726" spans="2:65" s="12" customFormat="1" ht="22.5">
      <c r="B1726" s="146"/>
      <c r="D1726" s="141" t="s">
        <v>196</v>
      </c>
      <c r="E1726" s="147" t="s">
        <v>1</v>
      </c>
      <c r="F1726" s="148" t="s">
        <v>1620</v>
      </c>
      <c r="H1726" s="147" t="s">
        <v>1</v>
      </c>
      <c r="L1726" s="146"/>
      <c r="M1726" s="149"/>
      <c r="T1726" s="150"/>
      <c r="AT1726" s="147" t="s">
        <v>196</v>
      </c>
      <c r="AU1726" s="147" t="s">
        <v>190</v>
      </c>
      <c r="AV1726" s="12" t="s">
        <v>80</v>
      </c>
      <c r="AW1726" s="12" t="s">
        <v>27</v>
      </c>
      <c r="AX1726" s="12" t="s">
        <v>72</v>
      </c>
      <c r="AY1726" s="147" t="s">
        <v>182</v>
      </c>
    </row>
    <row r="1727" spans="2:65" s="13" customFormat="1">
      <c r="B1727" s="151"/>
      <c r="D1727" s="141" t="s">
        <v>196</v>
      </c>
      <c r="E1727" s="152" t="s">
        <v>1</v>
      </c>
      <c r="F1727" s="153" t="s">
        <v>1495</v>
      </c>
      <c r="H1727" s="154">
        <v>15.35</v>
      </c>
      <c r="L1727" s="151"/>
      <c r="M1727" s="155"/>
      <c r="T1727" s="156"/>
      <c r="AT1727" s="152" t="s">
        <v>196</v>
      </c>
      <c r="AU1727" s="152" t="s">
        <v>190</v>
      </c>
      <c r="AV1727" s="13" t="s">
        <v>190</v>
      </c>
      <c r="AW1727" s="13" t="s">
        <v>27</v>
      </c>
      <c r="AX1727" s="13" t="s">
        <v>72</v>
      </c>
      <c r="AY1727" s="152" t="s">
        <v>182</v>
      </c>
    </row>
    <row r="1728" spans="2:65" s="14" customFormat="1">
      <c r="B1728" s="157"/>
      <c r="D1728" s="141" t="s">
        <v>196</v>
      </c>
      <c r="E1728" s="158" t="s">
        <v>1</v>
      </c>
      <c r="F1728" s="159" t="s">
        <v>201</v>
      </c>
      <c r="H1728" s="160">
        <v>71.596000000000004</v>
      </c>
      <c r="L1728" s="157"/>
      <c r="M1728" s="161"/>
      <c r="T1728" s="162"/>
      <c r="AT1728" s="158" t="s">
        <v>196</v>
      </c>
      <c r="AU1728" s="158" t="s">
        <v>190</v>
      </c>
      <c r="AV1728" s="14" t="s">
        <v>189</v>
      </c>
      <c r="AW1728" s="14" t="s">
        <v>27</v>
      </c>
      <c r="AX1728" s="14" t="s">
        <v>80</v>
      </c>
      <c r="AY1728" s="158" t="s">
        <v>182</v>
      </c>
    </row>
    <row r="1729" spans="2:65" s="1" customFormat="1" ht="24.2" customHeight="1">
      <c r="B1729" s="29"/>
      <c r="C1729" s="163" t="s">
        <v>1631</v>
      </c>
      <c r="D1729" s="163" t="s">
        <v>325</v>
      </c>
      <c r="E1729" s="164" t="s">
        <v>1632</v>
      </c>
      <c r="F1729" s="165" t="s">
        <v>1633</v>
      </c>
      <c r="G1729" s="166" t="s">
        <v>187</v>
      </c>
      <c r="H1729" s="167">
        <v>78.756</v>
      </c>
      <c r="I1729" s="168">
        <v>18.54</v>
      </c>
      <c r="J1729" s="168">
        <f>ROUND(I1729*H1729,2)</f>
        <v>1460.14</v>
      </c>
      <c r="K1729" s="165" t="s">
        <v>1</v>
      </c>
      <c r="L1729" s="169"/>
      <c r="M1729" s="170" t="s">
        <v>1</v>
      </c>
      <c r="N1729" s="171" t="s">
        <v>38</v>
      </c>
      <c r="O1729" s="137">
        <v>0</v>
      </c>
      <c r="P1729" s="137">
        <f>O1729*H1729</f>
        <v>0</v>
      </c>
      <c r="Q1729" s="137">
        <v>2.0000000000000001E-4</v>
      </c>
      <c r="R1729" s="137">
        <f>Q1729*H1729</f>
        <v>1.57512E-2</v>
      </c>
      <c r="S1729" s="137">
        <v>0</v>
      </c>
      <c r="T1729" s="138">
        <f>S1729*H1729</f>
        <v>0</v>
      </c>
      <c r="AR1729" s="139" t="s">
        <v>1381</v>
      </c>
      <c r="AT1729" s="139" t="s">
        <v>325</v>
      </c>
      <c r="AU1729" s="139" t="s">
        <v>190</v>
      </c>
      <c r="AY1729" s="17" t="s">
        <v>182</v>
      </c>
      <c r="BE1729" s="140">
        <f>IF(N1729="základní",J1729,0)</f>
        <v>0</v>
      </c>
      <c r="BF1729" s="140">
        <f>IF(N1729="snížená",J1729,0)</f>
        <v>1460.14</v>
      </c>
      <c r="BG1729" s="140">
        <f>IF(N1729="zákl. přenesená",J1729,0)</f>
        <v>0</v>
      </c>
      <c r="BH1729" s="140">
        <f>IF(N1729="sníž. přenesená",J1729,0)</f>
        <v>0</v>
      </c>
      <c r="BI1729" s="140">
        <f>IF(N1729="nulová",J1729,0)</f>
        <v>0</v>
      </c>
      <c r="BJ1729" s="17" t="s">
        <v>190</v>
      </c>
      <c r="BK1729" s="140">
        <f>ROUND(I1729*H1729,2)</f>
        <v>1460.14</v>
      </c>
      <c r="BL1729" s="17" t="s">
        <v>271</v>
      </c>
      <c r="BM1729" s="139" t="s">
        <v>1634</v>
      </c>
    </row>
    <row r="1730" spans="2:65" s="1" customFormat="1">
      <c r="B1730" s="29"/>
      <c r="D1730" s="141" t="s">
        <v>192</v>
      </c>
      <c r="F1730" s="142" t="s">
        <v>1633</v>
      </c>
      <c r="L1730" s="29"/>
      <c r="M1730" s="143"/>
      <c r="T1730" s="53"/>
      <c r="AT1730" s="17" t="s">
        <v>192</v>
      </c>
      <c r="AU1730" s="17" t="s">
        <v>190</v>
      </c>
    </row>
    <row r="1731" spans="2:65" s="13" customFormat="1">
      <c r="B1731" s="151"/>
      <c r="D1731" s="141" t="s">
        <v>196</v>
      </c>
      <c r="F1731" s="153" t="s">
        <v>1635</v>
      </c>
      <c r="H1731" s="154">
        <v>78.756</v>
      </c>
      <c r="L1731" s="151"/>
      <c r="M1731" s="155"/>
      <c r="T1731" s="156"/>
      <c r="AT1731" s="152" t="s">
        <v>196</v>
      </c>
      <c r="AU1731" s="152" t="s">
        <v>190</v>
      </c>
      <c r="AV1731" s="13" t="s">
        <v>190</v>
      </c>
      <c r="AW1731" s="13" t="s">
        <v>4</v>
      </c>
      <c r="AX1731" s="13" t="s">
        <v>80</v>
      </c>
      <c r="AY1731" s="152" t="s">
        <v>182</v>
      </c>
    </row>
    <row r="1732" spans="2:65" s="1" customFormat="1" ht="24.2" customHeight="1">
      <c r="B1732" s="29"/>
      <c r="C1732" s="129" t="s">
        <v>1636</v>
      </c>
      <c r="D1732" s="129" t="s">
        <v>184</v>
      </c>
      <c r="E1732" s="130" t="s">
        <v>1637</v>
      </c>
      <c r="F1732" s="131" t="s">
        <v>1638</v>
      </c>
      <c r="G1732" s="132" t="s">
        <v>187</v>
      </c>
      <c r="H1732" s="133">
        <v>59.03</v>
      </c>
      <c r="I1732" s="134">
        <v>67.099999999999994</v>
      </c>
      <c r="J1732" s="134">
        <f>ROUND(I1732*H1732,2)</f>
        <v>3960.91</v>
      </c>
      <c r="K1732" s="131" t="s">
        <v>188</v>
      </c>
      <c r="L1732" s="29"/>
      <c r="M1732" s="135" t="s">
        <v>1</v>
      </c>
      <c r="N1732" s="136" t="s">
        <v>38</v>
      </c>
      <c r="O1732" s="137">
        <v>0.115</v>
      </c>
      <c r="P1732" s="137">
        <f>O1732*H1732</f>
        <v>6.7884500000000001</v>
      </c>
      <c r="Q1732" s="137">
        <v>0</v>
      </c>
      <c r="R1732" s="137">
        <f>Q1732*H1732</f>
        <v>0</v>
      </c>
      <c r="S1732" s="137">
        <v>0</v>
      </c>
      <c r="T1732" s="138">
        <f>S1732*H1732</f>
        <v>0</v>
      </c>
      <c r="AR1732" s="139" t="s">
        <v>271</v>
      </c>
      <c r="AT1732" s="139" t="s">
        <v>184</v>
      </c>
      <c r="AU1732" s="139" t="s">
        <v>190</v>
      </c>
      <c r="AY1732" s="17" t="s">
        <v>182</v>
      </c>
      <c r="BE1732" s="140">
        <f>IF(N1732="základní",J1732,0)</f>
        <v>0</v>
      </c>
      <c r="BF1732" s="140">
        <f>IF(N1732="snížená",J1732,0)</f>
        <v>3960.91</v>
      </c>
      <c r="BG1732" s="140">
        <f>IF(N1732="zákl. přenesená",J1732,0)</f>
        <v>0</v>
      </c>
      <c r="BH1732" s="140">
        <f>IF(N1732="sníž. přenesená",J1732,0)</f>
        <v>0</v>
      </c>
      <c r="BI1732" s="140">
        <f>IF(N1732="nulová",J1732,0)</f>
        <v>0</v>
      </c>
      <c r="BJ1732" s="17" t="s">
        <v>190</v>
      </c>
      <c r="BK1732" s="140">
        <f>ROUND(I1732*H1732,2)</f>
        <v>3960.91</v>
      </c>
      <c r="BL1732" s="17" t="s">
        <v>271</v>
      </c>
      <c r="BM1732" s="139" t="s">
        <v>1639</v>
      </c>
    </row>
    <row r="1733" spans="2:65" s="1" customFormat="1" ht="19.5">
      <c r="B1733" s="29"/>
      <c r="D1733" s="141" t="s">
        <v>192</v>
      </c>
      <c r="F1733" s="142" t="s">
        <v>1640</v>
      </c>
      <c r="L1733" s="29"/>
      <c r="M1733" s="143"/>
      <c r="T1733" s="53"/>
      <c r="AT1733" s="17" t="s">
        <v>192</v>
      </c>
      <c r="AU1733" s="17" t="s">
        <v>190</v>
      </c>
    </row>
    <row r="1734" spans="2:65" s="1" customFormat="1">
      <c r="B1734" s="29"/>
      <c r="D1734" s="144" t="s">
        <v>194</v>
      </c>
      <c r="F1734" s="145" t="s">
        <v>1641</v>
      </c>
      <c r="L1734" s="29"/>
      <c r="M1734" s="143"/>
      <c r="T1734" s="53"/>
      <c r="AT1734" s="17" t="s">
        <v>194</v>
      </c>
      <c r="AU1734" s="17" t="s">
        <v>190</v>
      </c>
    </row>
    <row r="1735" spans="2:65" s="12" customFormat="1">
      <c r="B1735" s="146"/>
      <c r="D1735" s="141" t="s">
        <v>196</v>
      </c>
      <c r="E1735" s="147" t="s">
        <v>1</v>
      </c>
      <c r="F1735" s="148" t="s">
        <v>1642</v>
      </c>
      <c r="H1735" s="147" t="s">
        <v>1</v>
      </c>
      <c r="L1735" s="146"/>
      <c r="M1735" s="149"/>
      <c r="T1735" s="150"/>
      <c r="AT1735" s="147" t="s">
        <v>196</v>
      </c>
      <c r="AU1735" s="147" t="s">
        <v>190</v>
      </c>
      <c r="AV1735" s="12" t="s">
        <v>80</v>
      </c>
      <c r="AW1735" s="12" t="s">
        <v>27</v>
      </c>
      <c r="AX1735" s="12" t="s">
        <v>72</v>
      </c>
      <c r="AY1735" s="147" t="s">
        <v>182</v>
      </c>
    </row>
    <row r="1736" spans="2:65" s="13" customFormat="1">
      <c r="B1736" s="151"/>
      <c r="D1736" s="141" t="s">
        <v>196</v>
      </c>
      <c r="E1736" s="152" t="s">
        <v>1</v>
      </c>
      <c r="F1736" s="153" t="s">
        <v>1643</v>
      </c>
      <c r="H1736" s="154">
        <v>43.68</v>
      </c>
      <c r="L1736" s="151"/>
      <c r="M1736" s="155"/>
      <c r="T1736" s="156"/>
      <c r="AT1736" s="152" t="s">
        <v>196</v>
      </c>
      <c r="AU1736" s="152" t="s">
        <v>190</v>
      </c>
      <c r="AV1736" s="13" t="s">
        <v>190</v>
      </c>
      <c r="AW1736" s="13" t="s">
        <v>27</v>
      </c>
      <c r="AX1736" s="13" t="s">
        <v>72</v>
      </c>
      <c r="AY1736" s="152" t="s">
        <v>182</v>
      </c>
    </row>
    <row r="1737" spans="2:65" s="12" customFormat="1" ht="22.5">
      <c r="B1737" s="146"/>
      <c r="D1737" s="141" t="s">
        <v>196</v>
      </c>
      <c r="E1737" s="147" t="s">
        <v>1</v>
      </c>
      <c r="F1737" s="148" t="s">
        <v>1644</v>
      </c>
      <c r="H1737" s="147" t="s">
        <v>1</v>
      </c>
      <c r="L1737" s="146"/>
      <c r="M1737" s="149"/>
      <c r="T1737" s="150"/>
      <c r="AT1737" s="147" t="s">
        <v>196</v>
      </c>
      <c r="AU1737" s="147" t="s">
        <v>190</v>
      </c>
      <c r="AV1737" s="12" t="s">
        <v>80</v>
      </c>
      <c r="AW1737" s="12" t="s">
        <v>27</v>
      </c>
      <c r="AX1737" s="12" t="s">
        <v>72</v>
      </c>
      <c r="AY1737" s="147" t="s">
        <v>182</v>
      </c>
    </row>
    <row r="1738" spans="2:65" s="13" customFormat="1">
      <c r="B1738" s="151"/>
      <c r="D1738" s="141" t="s">
        <v>196</v>
      </c>
      <c r="E1738" s="152" t="s">
        <v>1</v>
      </c>
      <c r="F1738" s="153" t="s">
        <v>1495</v>
      </c>
      <c r="H1738" s="154">
        <v>15.35</v>
      </c>
      <c r="L1738" s="151"/>
      <c r="M1738" s="155"/>
      <c r="T1738" s="156"/>
      <c r="AT1738" s="152" t="s">
        <v>196</v>
      </c>
      <c r="AU1738" s="152" t="s">
        <v>190</v>
      </c>
      <c r="AV1738" s="13" t="s">
        <v>190</v>
      </c>
      <c r="AW1738" s="13" t="s">
        <v>27</v>
      </c>
      <c r="AX1738" s="13" t="s">
        <v>72</v>
      </c>
      <c r="AY1738" s="152" t="s">
        <v>182</v>
      </c>
    </row>
    <row r="1739" spans="2:65" s="14" customFormat="1">
      <c r="B1739" s="157"/>
      <c r="D1739" s="141" t="s">
        <v>196</v>
      </c>
      <c r="E1739" s="158" t="s">
        <v>1</v>
      </c>
      <c r="F1739" s="159" t="s">
        <v>201</v>
      </c>
      <c r="H1739" s="160">
        <v>59.03</v>
      </c>
      <c r="L1739" s="157"/>
      <c r="M1739" s="161"/>
      <c r="T1739" s="162"/>
      <c r="AT1739" s="158" t="s">
        <v>196</v>
      </c>
      <c r="AU1739" s="158" t="s">
        <v>190</v>
      </c>
      <c r="AV1739" s="14" t="s">
        <v>189</v>
      </c>
      <c r="AW1739" s="14" t="s">
        <v>27</v>
      </c>
      <c r="AX1739" s="14" t="s">
        <v>80</v>
      </c>
      <c r="AY1739" s="158" t="s">
        <v>182</v>
      </c>
    </row>
    <row r="1740" spans="2:65" s="1" customFormat="1" ht="21.75" customHeight="1">
      <c r="B1740" s="29"/>
      <c r="C1740" s="163" t="s">
        <v>1645</v>
      </c>
      <c r="D1740" s="163" t="s">
        <v>325</v>
      </c>
      <c r="E1740" s="164" t="s">
        <v>1646</v>
      </c>
      <c r="F1740" s="165" t="s">
        <v>1647</v>
      </c>
      <c r="G1740" s="166" t="s">
        <v>205</v>
      </c>
      <c r="H1740" s="167">
        <v>3.4940000000000002</v>
      </c>
      <c r="I1740" s="168">
        <v>2688.3</v>
      </c>
      <c r="J1740" s="168">
        <f>ROUND(I1740*H1740,2)</f>
        <v>9392.92</v>
      </c>
      <c r="K1740" s="165" t="s">
        <v>1</v>
      </c>
      <c r="L1740" s="169"/>
      <c r="M1740" s="170" t="s">
        <v>1</v>
      </c>
      <c r="N1740" s="171" t="s">
        <v>38</v>
      </c>
      <c r="O1740" s="137">
        <v>0</v>
      </c>
      <c r="P1740" s="137">
        <f>O1740*H1740</f>
        <v>0</v>
      </c>
      <c r="Q1740" s="137">
        <v>0.63</v>
      </c>
      <c r="R1740" s="137">
        <f>Q1740*H1740</f>
        <v>2.2012200000000002</v>
      </c>
      <c r="S1740" s="137">
        <v>0</v>
      </c>
      <c r="T1740" s="138">
        <f>S1740*H1740</f>
        <v>0</v>
      </c>
      <c r="AR1740" s="139" t="s">
        <v>1381</v>
      </c>
      <c r="AT1740" s="139" t="s">
        <v>325</v>
      </c>
      <c r="AU1740" s="139" t="s">
        <v>190</v>
      </c>
      <c r="AY1740" s="17" t="s">
        <v>182</v>
      </c>
      <c r="BE1740" s="140">
        <f>IF(N1740="základní",J1740,0)</f>
        <v>0</v>
      </c>
      <c r="BF1740" s="140">
        <f>IF(N1740="snížená",J1740,0)</f>
        <v>9392.92</v>
      </c>
      <c r="BG1740" s="140">
        <f>IF(N1740="zákl. přenesená",J1740,0)</f>
        <v>0</v>
      </c>
      <c r="BH1740" s="140">
        <f>IF(N1740="sníž. přenesená",J1740,0)</f>
        <v>0</v>
      </c>
      <c r="BI1740" s="140">
        <f>IF(N1740="nulová",J1740,0)</f>
        <v>0</v>
      </c>
      <c r="BJ1740" s="17" t="s">
        <v>190</v>
      </c>
      <c r="BK1740" s="140">
        <f>ROUND(I1740*H1740,2)</f>
        <v>9392.92</v>
      </c>
      <c r="BL1740" s="17" t="s">
        <v>271</v>
      </c>
      <c r="BM1740" s="139" t="s">
        <v>1648</v>
      </c>
    </row>
    <row r="1741" spans="2:65" s="1" customFormat="1">
      <c r="B1741" s="29"/>
      <c r="D1741" s="141" t="s">
        <v>192</v>
      </c>
      <c r="F1741" s="142" t="s">
        <v>1647</v>
      </c>
      <c r="L1741" s="29"/>
      <c r="M1741" s="143"/>
      <c r="T1741" s="53"/>
      <c r="AT1741" s="17" t="s">
        <v>192</v>
      </c>
      <c r="AU1741" s="17" t="s">
        <v>190</v>
      </c>
    </row>
    <row r="1742" spans="2:65" s="12" customFormat="1">
      <c r="B1742" s="146"/>
      <c r="D1742" s="141" t="s">
        <v>196</v>
      </c>
      <c r="E1742" s="147" t="s">
        <v>1</v>
      </c>
      <c r="F1742" s="148" t="s">
        <v>1642</v>
      </c>
      <c r="H1742" s="147" t="s">
        <v>1</v>
      </c>
      <c r="L1742" s="146"/>
      <c r="M1742" s="149"/>
      <c r="T1742" s="150"/>
      <c r="AT1742" s="147" t="s">
        <v>196</v>
      </c>
      <c r="AU1742" s="147" t="s">
        <v>190</v>
      </c>
      <c r="AV1742" s="12" t="s">
        <v>80</v>
      </c>
      <c r="AW1742" s="12" t="s">
        <v>27</v>
      </c>
      <c r="AX1742" s="12" t="s">
        <v>72</v>
      </c>
      <c r="AY1742" s="147" t="s">
        <v>182</v>
      </c>
    </row>
    <row r="1743" spans="2:65" s="13" customFormat="1">
      <c r="B1743" s="151"/>
      <c r="D1743" s="141" t="s">
        <v>196</v>
      </c>
      <c r="E1743" s="152" t="s">
        <v>1</v>
      </c>
      <c r="F1743" s="153" t="s">
        <v>1649</v>
      </c>
      <c r="H1743" s="154">
        <v>3.4940000000000002</v>
      </c>
      <c r="L1743" s="151"/>
      <c r="M1743" s="155"/>
      <c r="T1743" s="156"/>
      <c r="AT1743" s="152" t="s">
        <v>196</v>
      </c>
      <c r="AU1743" s="152" t="s">
        <v>190</v>
      </c>
      <c r="AV1743" s="13" t="s">
        <v>190</v>
      </c>
      <c r="AW1743" s="13" t="s">
        <v>27</v>
      </c>
      <c r="AX1743" s="13" t="s">
        <v>80</v>
      </c>
      <c r="AY1743" s="152" t="s">
        <v>182</v>
      </c>
    </row>
    <row r="1744" spans="2:65" s="1" customFormat="1" ht="24.2" customHeight="1">
      <c r="B1744" s="29"/>
      <c r="C1744" s="129" t="s">
        <v>1650</v>
      </c>
      <c r="D1744" s="129" t="s">
        <v>184</v>
      </c>
      <c r="E1744" s="130" t="s">
        <v>1651</v>
      </c>
      <c r="F1744" s="131" t="s">
        <v>1652</v>
      </c>
      <c r="G1744" s="132" t="s">
        <v>187</v>
      </c>
      <c r="H1744" s="133">
        <v>71.596000000000004</v>
      </c>
      <c r="I1744" s="134">
        <v>11.4</v>
      </c>
      <c r="J1744" s="134">
        <f>ROUND(I1744*H1744,2)</f>
        <v>816.19</v>
      </c>
      <c r="K1744" s="131" t="s">
        <v>188</v>
      </c>
      <c r="L1744" s="29"/>
      <c r="M1744" s="135" t="s">
        <v>1</v>
      </c>
      <c r="N1744" s="136" t="s">
        <v>38</v>
      </c>
      <c r="O1744" s="137">
        <v>1.9E-2</v>
      </c>
      <c r="P1744" s="137">
        <f>O1744*H1744</f>
        <v>1.3603240000000001</v>
      </c>
      <c r="Q1744" s="137">
        <v>0</v>
      </c>
      <c r="R1744" s="137">
        <f>Q1744*H1744</f>
        <v>0</v>
      </c>
      <c r="S1744" s="137">
        <v>0</v>
      </c>
      <c r="T1744" s="138">
        <f>S1744*H1744</f>
        <v>0</v>
      </c>
      <c r="AR1744" s="139" t="s">
        <v>271</v>
      </c>
      <c r="AT1744" s="139" t="s">
        <v>184</v>
      </c>
      <c r="AU1744" s="139" t="s">
        <v>190</v>
      </c>
      <c r="AY1744" s="17" t="s">
        <v>182</v>
      </c>
      <c r="BE1744" s="140">
        <f>IF(N1744="základní",J1744,0)</f>
        <v>0</v>
      </c>
      <c r="BF1744" s="140">
        <f>IF(N1744="snížená",J1744,0)</f>
        <v>816.19</v>
      </c>
      <c r="BG1744" s="140">
        <f>IF(N1744="zákl. přenesená",J1744,0)</f>
        <v>0</v>
      </c>
      <c r="BH1744" s="140">
        <f>IF(N1744="sníž. přenesená",J1744,0)</f>
        <v>0</v>
      </c>
      <c r="BI1744" s="140">
        <f>IF(N1744="nulová",J1744,0)</f>
        <v>0</v>
      </c>
      <c r="BJ1744" s="17" t="s">
        <v>190</v>
      </c>
      <c r="BK1744" s="140">
        <f>ROUND(I1744*H1744,2)</f>
        <v>816.19</v>
      </c>
      <c r="BL1744" s="17" t="s">
        <v>271</v>
      </c>
      <c r="BM1744" s="139" t="s">
        <v>1653</v>
      </c>
    </row>
    <row r="1745" spans="2:65" s="1" customFormat="1" ht="19.5">
      <c r="B1745" s="29"/>
      <c r="D1745" s="141" t="s">
        <v>192</v>
      </c>
      <c r="F1745" s="142" t="s">
        <v>1654</v>
      </c>
      <c r="L1745" s="29"/>
      <c r="M1745" s="143"/>
      <c r="T1745" s="53"/>
      <c r="AT1745" s="17" t="s">
        <v>192</v>
      </c>
      <c r="AU1745" s="17" t="s">
        <v>190</v>
      </c>
    </row>
    <row r="1746" spans="2:65" s="1" customFormat="1">
      <c r="B1746" s="29"/>
      <c r="D1746" s="144" t="s">
        <v>194</v>
      </c>
      <c r="F1746" s="145" t="s">
        <v>1655</v>
      </c>
      <c r="L1746" s="29"/>
      <c r="M1746" s="143"/>
      <c r="T1746" s="53"/>
      <c r="AT1746" s="17" t="s">
        <v>194</v>
      </c>
      <c r="AU1746" s="17" t="s">
        <v>190</v>
      </c>
    </row>
    <row r="1747" spans="2:65" s="12" customFormat="1">
      <c r="B1747" s="146"/>
      <c r="D1747" s="141" t="s">
        <v>196</v>
      </c>
      <c r="E1747" s="147" t="s">
        <v>1</v>
      </c>
      <c r="F1747" s="148" t="s">
        <v>1388</v>
      </c>
      <c r="H1747" s="147" t="s">
        <v>1</v>
      </c>
      <c r="L1747" s="146"/>
      <c r="M1747" s="149"/>
      <c r="T1747" s="150"/>
      <c r="AT1747" s="147" t="s">
        <v>196</v>
      </c>
      <c r="AU1747" s="147" t="s">
        <v>190</v>
      </c>
      <c r="AV1747" s="12" t="s">
        <v>80</v>
      </c>
      <c r="AW1747" s="12" t="s">
        <v>27</v>
      </c>
      <c r="AX1747" s="12" t="s">
        <v>72</v>
      </c>
      <c r="AY1747" s="147" t="s">
        <v>182</v>
      </c>
    </row>
    <row r="1748" spans="2:65" s="13" customFormat="1">
      <c r="B1748" s="151"/>
      <c r="D1748" s="141" t="s">
        <v>196</v>
      </c>
      <c r="E1748" s="152" t="s">
        <v>1</v>
      </c>
      <c r="F1748" s="153" t="s">
        <v>1492</v>
      </c>
      <c r="H1748" s="154">
        <v>56.246000000000002</v>
      </c>
      <c r="L1748" s="151"/>
      <c r="M1748" s="155"/>
      <c r="T1748" s="156"/>
      <c r="AT1748" s="152" t="s">
        <v>196</v>
      </c>
      <c r="AU1748" s="152" t="s">
        <v>190</v>
      </c>
      <c r="AV1748" s="13" t="s">
        <v>190</v>
      </c>
      <c r="AW1748" s="13" t="s">
        <v>27</v>
      </c>
      <c r="AX1748" s="13" t="s">
        <v>72</v>
      </c>
      <c r="AY1748" s="152" t="s">
        <v>182</v>
      </c>
    </row>
    <row r="1749" spans="2:65" s="12" customFormat="1">
      <c r="B1749" s="146"/>
      <c r="D1749" s="141" t="s">
        <v>196</v>
      </c>
      <c r="E1749" s="147" t="s">
        <v>1</v>
      </c>
      <c r="F1749" s="148" t="s">
        <v>1656</v>
      </c>
      <c r="H1749" s="147" t="s">
        <v>1</v>
      </c>
      <c r="L1749" s="146"/>
      <c r="M1749" s="149"/>
      <c r="T1749" s="150"/>
      <c r="AT1749" s="147" t="s">
        <v>196</v>
      </c>
      <c r="AU1749" s="147" t="s">
        <v>190</v>
      </c>
      <c r="AV1749" s="12" t="s">
        <v>80</v>
      </c>
      <c r="AW1749" s="12" t="s">
        <v>27</v>
      </c>
      <c r="AX1749" s="12" t="s">
        <v>72</v>
      </c>
      <c r="AY1749" s="147" t="s">
        <v>182</v>
      </c>
    </row>
    <row r="1750" spans="2:65" s="13" customFormat="1">
      <c r="B1750" s="151"/>
      <c r="D1750" s="141" t="s">
        <v>196</v>
      </c>
      <c r="E1750" s="152" t="s">
        <v>1</v>
      </c>
      <c r="F1750" s="153" t="s">
        <v>1495</v>
      </c>
      <c r="H1750" s="154">
        <v>15.35</v>
      </c>
      <c r="L1750" s="151"/>
      <c r="M1750" s="155"/>
      <c r="T1750" s="156"/>
      <c r="AT1750" s="152" t="s">
        <v>196</v>
      </c>
      <c r="AU1750" s="152" t="s">
        <v>190</v>
      </c>
      <c r="AV1750" s="13" t="s">
        <v>190</v>
      </c>
      <c r="AW1750" s="13" t="s">
        <v>27</v>
      </c>
      <c r="AX1750" s="13" t="s">
        <v>72</v>
      </c>
      <c r="AY1750" s="152" t="s">
        <v>182</v>
      </c>
    </row>
    <row r="1751" spans="2:65" s="14" customFormat="1">
      <c r="B1751" s="157"/>
      <c r="D1751" s="141" t="s">
        <v>196</v>
      </c>
      <c r="E1751" s="158" t="s">
        <v>1</v>
      </c>
      <c r="F1751" s="159" t="s">
        <v>201</v>
      </c>
      <c r="H1751" s="160">
        <v>71.596000000000004</v>
      </c>
      <c r="L1751" s="157"/>
      <c r="M1751" s="161"/>
      <c r="T1751" s="162"/>
      <c r="AT1751" s="158" t="s">
        <v>196</v>
      </c>
      <c r="AU1751" s="158" t="s">
        <v>190</v>
      </c>
      <c r="AV1751" s="14" t="s">
        <v>189</v>
      </c>
      <c r="AW1751" s="14" t="s">
        <v>27</v>
      </c>
      <c r="AX1751" s="14" t="s">
        <v>80</v>
      </c>
      <c r="AY1751" s="158" t="s">
        <v>182</v>
      </c>
    </row>
    <row r="1752" spans="2:65" s="1" customFormat="1" ht="16.5" customHeight="1">
      <c r="B1752" s="29"/>
      <c r="C1752" s="163" t="s">
        <v>1657</v>
      </c>
      <c r="D1752" s="163" t="s">
        <v>325</v>
      </c>
      <c r="E1752" s="164" t="s">
        <v>1658</v>
      </c>
      <c r="F1752" s="165" t="s">
        <v>1659</v>
      </c>
      <c r="G1752" s="166" t="s">
        <v>187</v>
      </c>
      <c r="H1752" s="167">
        <v>71.596000000000004</v>
      </c>
      <c r="I1752" s="168">
        <v>24.6</v>
      </c>
      <c r="J1752" s="168">
        <f>ROUND(I1752*H1752,2)</f>
        <v>1761.26</v>
      </c>
      <c r="K1752" s="165" t="s">
        <v>188</v>
      </c>
      <c r="L1752" s="169"/>
      <c r="M1752" s="170" t="s">
        <v>1</v>
      </c>
      <c r="N1752" s="171" t="s">
        <v>38</v>
      </c>
      <c r="O1752" s="137">
        <v>0</v>
      </c>
      <c r="P1752" s="137">
        <f>O1752*H1752</f>
        <v>0</v>
      </c>
      <c r="Q1752" s="137">
        <v>5.0000000000000002E-5</v>
      </c>
      <c r="R1752" s="137">
        <f>Q1752*H1752</f>
        <v>3.5798000000000002E-3</v>
      </c>
      <c r="S1752" s="137">
        <v>0</v>
      </c>
      <c r="T1752" s="138">
        <f>S1752*H1752</f>
        <v>0</v>
      </c>
      <c r="AR1752" s="139" t="s">
        <v>1381</v>
      </c>
      <c r="AT1752" s="139" t="s">
        <v>325</v>
      </c>
      <c r="AU1752" s="139" t="s">
        <v>190</v>
      </c>
      <c r="AY1752" s="17" t="s">
        <v>182</v>
      </c>
      <c r="BE1752" s="140">
        <f>IF(N1752="základní",J1752,0)</f>
        <v>0</v>
      </c>
      <c r="BF1752" s="140">
        <f>IF(N1752="snížená",J1752,0)</f>
        <v>1761.26</v>
      </c>
      <c r="BG1752" s="140">
        <f>IF(N1752="zákl. přenesená",J1752,0)</f>
        <v>0</v>
      </c>
      <c r="BH1752" s="140">
        <f>IF(N1752="sníž. přenesená",J1752,0)</f>
        <v>0</v>
      </c>
      <c r="BI1752" s="140">
        <f>IF(N1752="nulová",J1752,0)</f>
        <v>0</v>
      </c>
      <c r="BJ1752" s="17" t="s">
        <v>190</v>
      </c>
      <c r="BK1752" s="140">
        <f>ROUND(I1752*H1752,2)</f>
        <v>1761.26</v>
      </c>
      <c r="BL1752" s="17" t="s">
        <v>271</v>
      </c>
      <c r="BM1752" s="139" t="s">
        <v>1660</v>
      </c>
    </row>
    <row r="1753" spans="2:65" s="1" customFormat="1">
      <c r="B1753" s="29"/>
      <c r="D1753" s="141" t="s">
        <v>192</v>
      </c>
      <c r="F1753" s="142" t="s">
        <v>1659</v>
      </c>
      <c r="L1753" s="29"/>
      <c r="M1753" s="143"/>
      <c r="T1753" s="53"/>
      <c r="AT1753" s="17" t="s">
        <v>192</v>
      </c>
      <c r="AU1753" s="17" t="s">
        <v>190</v>
      </c>
    </row>
    <row r="1754" spans="2:65" s="1" customFormat="1" ht="21.75" customHeight="1">
      <c r="B1754" s="29"/>
      <c r="C1754" s="129" t="s">
        <v>1661</v>
      </c>
      <c r="D1754" s="129" t="s">
        <v>184</v>
      </c>
      <c r="E1754" s="130" t="s">
        <v>1662</v>
      </c>
      <c r="F1754" s="131" t="s">
        <v>1663</v>
      </c>
      <c r="G1754" s="132" t="s">
        <v>296</v>
      </c>
      <c r="H1754" s="133">
        <v>52.72</v>
      </c>
      <c r="I1754" s="134">
        <v>28.9</v>
      </c>
      <c r="J1754" s="134">
        <f>ROUND(I1754*H1754,2)</f>
        <v>1523.61</v>
      </c>
      <c r="K1754" s="131" t="s">
        <v>188</v>
      </c>
      <c r="L1754" s="29"/>
      <c r="M1754" s="135" t="s">
        <v>1</v>
      </c>
      <c r="N1754" s="136" t="s">
        <v>38</v>
      </c>
      <c r="O1754" s="137">
        <v>5.0999999999999997E-2</v>
      </c>
      <c r="P1754" s="137">
        <f>O1754*H1754</f>
        <v>2.6887199999999996</v>
      </c>
      <c r="Q1754" s="137">
        <v>0</v>
      </c>
      <c r="R1754" s="137">
        <f>Q1754*H1754</f>
        <v>0</v>
      </c>
      <c r="S1754" s="137">
        <v>0</v>
      </c>
      <c r="T1754" s="138">
        <f>S1754*H1754</f>
        <v>0</v>
      </c>
      <c r="AR1754" s="139" t="s">
        <v>271</v>
      </c>
      <c r="AT1754" s="139" t="s">
        <v>184</v>
      </c>
      <c r="AU1754" s="139" t="s">
        <v>190</v>
      </c>
      <c r="AY1754" s="17" t="s">
        <v>182</v>
      </c>
      <c r="BE1754" s="140">
        <f>IF(N1754="základní",J1754,0)</f>
        <v>0</v>
      </c>
      <c r="BF1754" s="140">
        <f>IF(N1754="snížená",J1754,0)</f>
        <v>1523.61</v>
      </c>
      <c r="BG1754" s="140">
        <f>IF(N1754="zákl. přenesená",J1754,0)</f>
        <v>0</v>
      </c>
      <c r="BH1754" s="140">
        <f>IF(N1754="sníž. přenesená",J1754,0)</f>
        <v>0</v>
      </c>
      <c r="BI1754" s="140">
        <f>IF(N1754="nulová",J1754,0)</f>
        <v>0</v>
      </c>
      <c r="BJ1754" s="17" t="s">
        <v>190</v>
      </c>
      <c r="BK1754" s="140">
        <f>ROUND(I1754*H1754,2)</f>
        <v>1523.61</v>
      </c>
      <c r="BL1754" s="17" t="s">
        <v>271</v>
      </c>
      <c r="BM1754" s="139" t="s">
        <v>1664</v>
      </c>
    </row>
    <row r="1755" spans="2:65" s="1" customFormat="1" ht="19.5">
      <c r="B1755" s="29"/>
      <c r="D1755" s="141" t="s">
        <v>192</v>
      </c>
      <c r="F1755" s="142" t="s">
        <v>1665</v>
      </c>
      <c r="L1755" s="29"/>
      <c r="M1755" s="143"/>
      <c r="T1755" s="53"/>
      <c r="AT1755" s="17" t="s">
        <v>192</v>
      </c>
      <c r="AU1755" s="17" t="s">
        <v>190</v>
      </c>
    </row>
    <row r="1756" spans="2:65" s="1" customFormat="1">
      <c r="B1756" s="29"/>
      <c r="D1756" s="144" t="s">
        <v>194</v>
      </c>
      <c r="F1756" s="145" t="s">
        <v>1666</v>
      </c>
      <c r="L1756" s="29"/>
      <c r="M1756" s="143"/>
      <c r="T1756" s="53"/>
      <c r="AT1756" s="17" t="s">
        <v>194</v>
      </c>
      <c r="AU1756" s="17" t="s">
        <v>190</v>
      </c>
    </row>
    <row r="1757" spans="2:65" s="12" customFormat="1">
      <c r="B1757" s="146"/>
      <c r="D1757" s="141" t="s">
        <v>196</v>
      </c>
      <c r="E1757" s="147" t="s">
        <v>1</v>
      </c>
      <c r="F1757" s="148" t="s">
        <v>1667</v>
      </c>
      <c r="H1757" s="147" t="s">
        <v>1</v>
      </c>
      <c r="L1757" s="146"/>
      <c r="M1757" s="149"/>
      <c r="T1757" s="150"/>
      <c r="AT1757" s="147" t="s">
        <v>196</v>
      </c>
      <c r="AU1757" s="147" t="s">
        <v>190</v>
      </c>
      <c r="AV1757" s="12" t="s">
        <v>80</v>
      </c>
      <c r="AW1757" s="12" t="s">
        <v>27</v>
      </c>
      <c r="AX1757" s="12" t="s">
        <v>72</v>
      </c>
      <c r="AY1757" s="147" t="s">
        <v>182</v>
      </c>
    </row>
    <row r="1758" spans="2:65" s="13" customFormat="1">
      <c r="B1758" s="151"/>
      <c r="D1758" s="141" t="s">
        <v>196</v>
      </c>
      <c r="E1758" s="152" t="s">
        <v>1</v>
      </c>
      <c r="F1758" s="153" t="s">
        <v>1668</v>
      </c>
      <c r="H1758" s="154">
        <v>26.8</v>
      </c>
      <c r="L1758" s="151"/>
      <c r="M1758" s="155"/>
      <c r="T1758" s="156"/>
      <c r="AT1758" s="152" t="s">
        <v>196</v>
      </c>
      <c r="AU1758" s="152" t="s">
        <v>190</v>
      </c>
      <c r="AV1758" s="13" t="s">
        <v>190</v>
      </c>
      <c r="AW1758" s="13" t="s">
        <v>27</v>
      </c>
      <c r="AX1758" s="13" t="s">
        <v>72</v>
      </c>
      <c r="AY1758" s="152" t="s">
        <v>182</v>
      </c>
    </row>
    <row r="1759" spans="2:65" s="12" customFormat="1">
      <c r="B1759" s="146"/>
      <c r="D1759" s="141" t="s">
        <v>196</v>
      </c>
      <c r="E1759" s="147" t="s">
        <v>1</v>
      </c>
      <c r="F1759" s="148" t="s">
        <v>1669</v>
      </c>
      <c r="H1759" s="147" t="s">
        <v>1</v>
      </c>
      <c r="L1759" s="146"/>
      <c r="M1759" s="149"/>
      <c r="T1759" s="150"/>
      <c r="AT1759" s="147" t="s">
        <v>196</v>
      </c>
      <c r="AU1759" s="147" t="s">
        <v>190</v>
      </c>
      <c r="AV1759" s="12" t="s">
        <v>80</v>
      </c>
      <c r="AW1759" s="12" t="s">
        <v>27</v>
      </c>
      <c r="AX1759" s="12" t="s">
        <v>72</v>
      </c>
      <c r="AY1759" s="147" t="s">
        <v>182</v>
      </c>
    </row>
    <row r="1760" spans="2:65" s="13" customFormat="1">
      <c r="B1760" s="151"/>
      <c r="D1760" s="141" t="s">
        <v>196</v>
      </c>
      <c r="E1760" s="152" t="s">
        <v>1</v>
      </c>
      <c r="F1760" s="153" t="s">
        <v>1670</v>
      </c>
      <c r="H1760" s="154">
        <v>25.92</v>
      </c>
      <c r="L1760" s="151"/>
      <c r="M1760" s="155"/>
      <c r="T1760" s="156"/>
      <c r="AT1760" s="152" t="s">
        <v>196</v>
      </c>
      <c r="AU1760" s="152" t="s">
        <v>190</v>
      </c>
      <c r="AV1760" s="13" t="s">
        <v>190</v>
      </c>
      <c r="AW1760" s="13" t="s">
        <v>27</v>
      </c>
      <c r="AX1760" s="13" t="s">
        <v>72</v>
      </c>
      <c r="AY1760" s="152" t="s">
        <v>182</v>
      </c>
    </row>
    <row r="1761" spans="2:65" s="14" customFormat="1">
      <c r="B1761" s="157"/>
      <c r="D1761" s="141" t="s">
        <v>196</v>
      </c>
      <c r="E1761" s="158" t="s">
        <v>1</v>
      </c>
      <c r="F1761" s="159" t="s">
        <v>201</v>
      </c>
      <c r="H1761" s="160">
        <v>52.72</v>
      </c>
      <c r="L1761" s="157"/>
      <c r="M1761" s="161"/>
      <c r="T1761" s="162"/>
      <c r="AT1761" s="158" t="s">
        <v>196</v>
      </c>
      <c r="AU1761" s="158" t="s">
        <v>190</v>
      </c>
      <c r="AV1761" s="14" t="s">
        <v>189</v>
      </c>
      <c r="AW1761" s="14" t="s">
        <v>27</v>
      </c>
      <c r="AX1761" s="14" t="s">
        <v>80</v>
      </c>
      <c r="AY1761" s="158" t="s">
        <v>182</v>
      </c>
    </row>
    <row r="1762" spans="2:65" s="1" customFormat="1" ht="16.5" customHeight="1">
      <c r="B1762" s="29"/>
      <c r="C1762" s="163" t="s">
        <v>1671</v>
      </c>
      <c r="D1762" s="163" t="s">
        <v>325</v>
      </c>
      <c r="E1762" s="164" t="s">
        <v>1672</v>
      </c>
      <c r="F1762" s="165" t="s">
        <v>1673</v>
      </c>
      <c r="G1762" s="166" t="s">
        <v>296</v>
      </c>
      <c r="H1762" s="167">
        <v>53.774000000000001</v>
      </c>
      <c r="I1762" s="168">
        <v>569</v>
      </c>
      <c r="J1762" s="168">
        <f>ROUND(I1762*H1762,2)</f>
        <v>30597.41</v>
      </c>
      <c r="K1762" s="165" t="s">
        <v>188</v>
      </c>
      <c r="L1762" s="169"/>
      <c r="M1762" s="170" t="s">
        <v>1</v>
      </c>
      <c r="N1762" s="171" t="s">
        <v>38</v>
      </c>
      <c r="O1762" s="137">
        <v>0</v>
      </c>
      <c r="P1762" s="137">
        <f>O1762*H1762</f>
        <v>0</v>
      </c>
      <c r="Q1762" s="137">
        <v>5.0000000000000001E-4</v>
      </c>
      <c r="R1762" s="137">
        <f>Q1762*H1762</f>
        <v>2.6887000000000001E-2</v>
      </c>
      <c r="S1762" s="137">
        <v>0</v>
      </c>
      <c r="T1762" s="138">
        <f>S1762*H1762</f>
        <v>0</v>
      </c>
      <c r="AR1762" s="139" t="s">
        <v>1381</v>
      </c>
      <c r="AT1762" s="139" t="s">
        <v>325</v>
      </c>
      <c r="AU1762" s="139" t="s">
        <v>190</v>
      </c>
      <c r="AY1762" s="17" t="s">
        <v>182</v>
      </c>
      <c r="BE1762" s="140">
        <f>IF(N1762="základní",J1762,0)</f>
        <v>0</v>
      </c>
      <c r="BF1762" s="140">
        <f>IF(N1762="snížená",J1762,0)</f>
        <v>30597.41</v>
      </c>
      <c r="BG1762" s="140">
        <f>IF(N1762="zákl. přenesená",J1762,0)</f>
        <v>0</v>
      </c>
      <c r="BH1762" s="140">
        <f>IF(N1762="sníž. přenesená",J1762,0)</f>
        <v>0</v>
      </c>
      <c r="BI1762" s="140">
        <f>IF(N1762="nulová",J1762,0)</f>
        <v>0</v>
      </c>
      <c r="BJ1762" s="17" t="s">
        <v>190</v>
      </c>
      <c r="BK1762" s="140">
        <f>ROUND(I1762*H1762,2)</f>
        <v>30597.41</v>
      </c>
      <c r="BL1762" s="17" t="s">
        <v>271</v>
      </c>
      <c r="BM1762" s="139" t="s">
        <v>1674</v>
      </c>
    </row>
    <row r="1763" spans="2:65" s="1" customFormat="1">
      <c r="B1763" s="29"/>
      <c r="D1763" s="141" t="s">
        <v>192</v>
      </c>
      <c r="F1763" s="142" t="s">
        <v>1673</v>
      </c>
      <c r="L1763" s="29"/>
      <c r="M1763" s="143"/>
      <c r="T1763" s="53"/>
      <c r="AT1763" s="17" t="s">
        <v>192</v>
      </c>
      <c r="AU1763" s="17" t="s">
        <v>190</v>
      </c>
    </row>
    <row r="1764" spans="2:65" s="13" customFormat="1">
      <c r="B1764" s="151"/>
      <c r="D1764" s="141" t="s">
        <v>196</v>
      </c>
      <c r="F1764" s="153" t="s">
        <v>1675</v>
      </c>
      <c r="H1764" s="154">
        <v>53.774000000000001</v>
      </c>
      <c r="L1764" s="151"/>
      <c r="M1764" s="155"/>
      <c r="T1764" s="156"/>
      <c r="AT1764" s="152" t="s">
        <v>196</v>
      </c>
      <c r="AU1764" s="152" t="s">
        <v>190</v>
      </c>
      <c r="AV1764" s="13" t="s">
        <v>190</v>
      </c>
      <c r="AW1764" s="13" t="s">
        <v>4</v>
      </c>
      <c r="AX1764" s="13" t="s">
        <v>80</v>
      </c>
      <c r="AY1764" s="152" t="s">
        <v>182</v>
      </c>
    </row>
    <row r="1765" spans="2:65" s="1" customFormat="1" ht="24.2" customHeight="1">
      <c r="B1765" s="29"/>
      <c r="C1765" s="129" t="s">
        <v>1676</v>
      </c>
      <c r="D1765" s="129" t="s">
        <v>184</v>
      </c>
      <c r="E1765" s="130" t="s">
        <v>1677</v>
      </c>
      <c r="F1765" s="131" t="s">
        <v>1678</v>
      </c>
      <c r="G1765" s="132" t="s">
        <v>187</v>
      </c>
      <c r="H1765" s="133">
        <v>102.869</v>
      </c>
      <c r="I1765" s="134">
        <v>241</v>
      </c>
      <c r="J1765" s="134">
        <f>ROUND(I1765*H1765,2)</f>
        <v>24791.43</v>
      </c>
      <c r="K1765" s="131" t="s">
        <v>188</v>
      </c>
      <c r="L1765" s="29"/>
      <c r="M1765" s="135" t="s">
        <v>1</v>
      </c>
      <c r="N1765" s="136" t="s">
        <v>38</v>
      </c>
      <c r="O1765" s="137">
        <v>0.34</v>
      </c>
      <c r="P1765" s="137">
        <f>O1765*H1765</f>
        <v>34.975460000000005</v>
      </c>
      <c r="Q1765" s="137">
        <v>3.0000000000000001E-5</v>
      </c>
      <c r="R1765" s="137">
        <f>Q1765*H1765</f>
        <v>3.0860700000000002E-3</v>
      </c>
      <c r="S1765" s="137">
        <v>0</v>
      </c>
      <c r="T1765" s="138">
        <f>S1765*H1765</f>
        <v>0</v>
      </c>
      <c r="AR1765" s="139" t="s">
        <v>271</v>
      </c>
      <c r="AT1765" s="139" t="s">
        <v>184</v>
      </c>
      <c r="AU1765" s="139" t="s">
        <v>190</v>
      </c>
      <c r="AY1765" s="17" t="s">
        <v>182</v>
      </c>
      <c r="BE1765" s="140">
        <f>IF(N1765="základní",J1765,0)</f>
        <v>0</v>
      </c>
      <c r="BF1765" s="140">
        <f>IF(N1765="snížená",J1765,0)</f>
        <v>24791.43</v>
      </c>
      <c r="BG1765" s="140">
        <f>IF(N1765="zákl. přenesená",J1765,0)</f>
        <v>0</v>
      </c>
      <c r="BH1765" s="140">
        <f>IF(N1765="sníž. přenesená",J1765,0)</f>
        <v>0</v>
      </c>
      <c r="BI1765" s="140">
        <f>IF(N1765="nulová",J1765,0)</f>
        <v>0</v>
      </c>
      <c r="BJ1765" s="17" t="s">
        <v>190</v>
      </c>
      <c r="BK1765" s="140">
        <f>ROUND(I1765*H1765,2)</f>
        <v>24791.43</v>
      </c>
      <c r="BL1765" s="17" t="s">
        <v>271</v>
      </c>
      <c r="BM1765" s="139" t="s">
        <v>1679</v>
      </c>
    </row>
    <row r="1766" spans="2:65" s="1" customFormat="1" ht="29.25">
      <c r="B1766" s="29"/>
      <c r="D1766" s="141" t="s">
        <v>192</v>
      </c>
      <c r="F1766" s="142" t="s">
        <v>1680</v>
      </c>
      <c r="L1766" s="29"/>
      <c r="M1766" s="143"/>
      <c r="T1766" s="53"/>
      <c r="AT1766" s="17" t="s">
        <v>192</v>
      </c>
      <c r="AU1766" s="17" t="s">
        <v>190</v>
      </c>
    </row>
    <row r="1767" spans="2:65" s="1" customFormat="1">
      <c r="B1767" s="29"/>
      <c r="D1767" s="144" t="s">
        <v>194</v>
      </c>
      <c r="F1767" s="145" t="s">
        <v>1681</v>
      </c>
      <c r="L1767" s="29"/>
      <c r="M1767" s="143"/>
      <c r="T1767" s="53"/>
      <c r="AT1767" s="17" t="s">
        <v>194</v>
      </c>
      <c r="AU1767" s="17" t="s">
        <v>190</v>
      </c>
    </row>
    <row r="1768" spans="2:65" s="13" customFormat="1">
      <c r="B1768" s="151"/>
      <c r="D1768" s="141" t="s">
        <v>196</v>
      </c>
      <c r="E1768" s="152" t="s">
        <v>1</v>
      </c>
      <c r="F1768" s="153" t="s">
        <v>1682</v>
      </c>
      <c r="H1768" s="154">
        <v>35.982999999999997</v>
      </c>
      <c r="L1768" s="151"/>
      <c r="M1768" s="155"/>
      <c r="T1768" s="156"/>
      <c r="AT1768" s="152" t="s">
        <v>196</v>
      </c>
      <c r="AU1768" s="152" t="s">
        <v>190</v>
      </c>
      <c r="AV1768" s="13" t="s">
        <v>190</v>
      </c>
      <c r="AW1768" s="13" t="s">
        <v>27</v>
      </c>
      <c r="AX1768" s="13" t="s">
        <v>72</v>
      </c>
      <c r="AY1768" s="152" t="s">
        <v>182</v>
      </c>
    </row>
    <row r="1769" spans="2:65" s="13" customFormat="1">
      <c r="B1769" s="151"/>
      <c r="D1769" s="141" t="s">
        <v>196</v>
      </c>
      <c r="E1769" s="152" t="s">
        <v>1</v>
      </c>
      <c r="F1769" s="153" t="s">
        <v>1683</v>
      </c>
      <c r="H1769" s="154">
        <v>66.885999999999996</v>
      </c>
      <c r="L1769" s="151"/>
      <c r="M1769" s="155"/>
      <c r="T1769" s="156"/>
      <c r="AT1769" s="152" t="s">
        <v>196</v>
      </c>
      <c r="AU1769" s="152" t="s">
        <v>190</v>
      </c>
      <c r="AV1769" s="13" t="s">
        <v>190</v>
      </c>
      <c r="AW1769" s="13" t="s">
        <v>27</v>
      </c>
      <c r="AX1769" s="13" t="s">
        <v>72</v>
      </c>
      <c r="AY1769" s="152" t="s">
        <v>182</v>
      </c>
    </row>
    <row r="1770" spans="2:65" s="14" customFormat="1">
      <c r="B1770" s="157"/>
      <c r="D1770" s="141" t="s">
        <v>196</v>
      </c>
      <c r="E1770" s="158" t="s">
        <v>1</v>
      </c>
      <c r="F1770" s="159" t="s">
        <v>201</v>
      </c>
      <c r="H1770" s="160">
        <v>102.869</v>
      </c>
      <c r="L1770" s="157"/>
      <c r="M1770" s="161"/>
      <c r="T1770" s="162"/>
      <c r="AT1770" s="158" t="s">
        <v>196</v>
      </c>
      <c r="AU1770" s="158" t="s">
        <v>190</v>
      </c>
      <c r="AV1770" s="14" t="s">
        <v>189</v>
      </c>
      <c r="AW1770" s="14" t="s">
        <v>27</v>
      </c>
      <c r="AX1770" s="14" t="s">
        <v>80</v>
      </c>
      <c r="AY1770" s="158" t="s">
        <v>182</v>
      </c>
    </row>
    <row r="1771" spans="2:65" s="1" customFormat="1" ht="24.2" customHeight="1">
      <c r="B1771" s="29"/>
      <c r="C1771" s="129" t="s">
        <v>1684</v>
      </c>
      <c r="D1771" s="129" t="s">
        <v>184</v>
      </c>
      <c r="E1771" s="130" t="s">
        <v>1685</v>
      </c>
      <c r="F1771" s="131" t="s">
        <v>1686</v>
      </c>
      <c r="G1771" s="132" t="s">
        <v>265</v>
      </c>
      <c r="H1771" s="133">
        <v>18.745999999999999</v>
      </c>
      <c r="I1771" s="134">
        <v>1460</v>
      </c>
      <c r="J1771" s="134">
        <f>ROUND(I1771*H1771,2)</f>
        <v>27369.16</v>
      </c>
      <c r="K1771" s="131" t="s">
        <v>188</v>
      </c>
      <c r="L1771" s="29"/>
      <c r="M1771" s="135" t="s">
        <v>1</v>
      </c>
      <c r="N1771" s="136" t="s">
        <v>38</v>
      </c>
      <c r="O1771" s="137">
        <v>1.65</v>
      </c>
      <c r="P1771" s="137">
        <f>O1771*H1771</f>
        <v>30.930899999999998</v>
      </c>
      <c r="Q1771" s="137">
        <v>0</v>
      </c>
      <c r="R1771" s="137">
        <f>Q1771*H1771</f>
        <v>0</v>
      </c>
      <c r="S1771" s="137">
        <v>0</v>
      </c>
      <c r="T1771" s="138">
        <f>S1771*H1771</f>
        <v>0</v>
      </c>
      <c r="AR1771" s="139" t="s">
        <v>271</v>
      </c>
      <c r="AT1771" s="139" t="s">
        <v>184</v>
      </c>
      <c r="AU1771" s="139" t="s">
        <v>190</v>
      </c>
      <c r="AY1771" s="17" t="s">
        <v>182</v>
      </c>
      <c r="BE1771" s="140">
        <f>IF(N1771="základní",J1771,0)</f>
        <v>0</v>
      </c>
      <c r="BF1771" s="140">
        <f>IF(N1771="snížená",J1771,0)</f>
        <v>27369.16</v>
      </c>
      <c r="BG1771" s="140">
        <f>IF(N1771="zákl. přenesená",J1771,0)</f>
        <v>0</v>
      </c>
      <c r="BH1771" s="140">
        <f>IF(N1771="sníž. přenesená",J1771,0)</f>
        <v>0</v>
      </c>
      <c r="BI1771" s="140">
        <f>IF(N1771="nulová",J1771,0)</f>
        <v>0</v>
      </c>
      <c r="BJ1771" s="17" t="s">
        <v>190</v>
      </c>
      <c r="BK1771" s="140">
        <f>ROUND(I1771*H1771,2)</f>
        <v>27369.16</v>
      </c>
      <c r="BL1771" s="17" t="s">
        <v>271</v>
      </c>
      <c r="BM1771" s="139" t="s">
        <v>1687</v>
      </c>
    </row>
    <row r="1772" spans="2:65" s="1" customFormat="1" ht="29.25">
      <c r="B1772" s="29"/>
      <c r="D1772" s="141" t="s">
        <v>192</v>
      </c>
      <c r="F1772" s="142" t="s">
        <v>1688</v>
      </c>
      <c r="L1772" s="29"/>
      <c r="M1772" s="143"/>
      <c r="T1772" s="53"/>
      <c r="AT1772" s="17" t="s">
        <v>192</v>
      </c>
      <c r="AU1772" s="17" t="s">
        <v>190</v>
      </c>
    </row>
    <row r="1773" spans="2:65" s="1" customFormat="1">
      <c r="B1773" s="29"/>
      <c r="D1773" s="144" t="s">
        <v>194</v>
      </c>
      <c r="F1773" s="145" t="s">
        <v>1689</v>
      </c>
      <c r="L1773" s="29"/>
      <c r="M1773" s="143"/>
      <c r="T1773" s="53"/>
      <c r="AT1773" s="17" t="s">
        <v>194</v>
      </c>
      <c r="AU1773" s="17" t="s">
        <v>190</v>
      </c>
    </row>
    <row r="1774" spans="2:65" s="11" customFormat="1" ht="22.9" customHeight="1">
      <c r="B1774" s="118"/>
      <c r="D1774" s="119" t="s">
        <v>71</v>
      </c>
      <c r="E1774" s="127" t="s">
        <v>1690</v>
      </c>
      <c r="F1774" s="127" t="s">
        <v>1691</v>
      </c>
      <c r="J1774" s="128">
        <f>BK1774</f>
        <v>1389856.0999999999</v>
      </c>
      <c r="L1774" s="118"/>
      <c r="M1774" s="122"/>
      <c r="P1774" s="123">
        <f>SUM(P1775:P2079)</f>
        <v>357.52402400000005</v>
      </c>
      <c r="R1774" s="123">
        <f>SUM(R1775:R2079)</f>
        <v>11.273259319999999</v>
      </c>
      <c r="T1774" s="124">
        <f>SUM(T1775:T2079)</f>
        <v>0</v>
      </c>
      <c r="AR1774" s="119" t="s">
        <v>190</v>
      </c>
      <c r="AT1774" s="125" t="s">
        <v>71</v>
      </c>
      <c r="AU1774" s="125" t="s">
        <v>80</v>
      </c>
      <c r="AY1774" s="119" t="s">
        <v>182</v>
      </c>
      <c r="BK1774" s="126">
        <f>SUM(BK1775:BK2079)</f>
        <v>1389856.0999999999</v>
      </c>
    </row>
    <row r="1775" spans="2:65" s="1" customFormat="1" ht="24.2" customHeight="1">
      <c r="B1775" s="29"/>
      <c r="C1775" s="129" t="s">
        <v>1692</v>
      </c>
      <c r="D1775" s="129" t="s">
        <v>184</v>
      </c>
      <c r="E1775" s="130" t="s">
        <v>1693</v>
      </c>
      <c r="F1775" s="131" t="s">
        <v>1694</v>
      </c>
      <c r="G1775" s="132" t="s">
        <v>187</v>
      </c>
      <c r="H1775" s="133">
        <v>101.24</v>
      </c>
      <c r="I1775" s="134">
        <v>55.5</v>
      </c>
      <c r="J1775" s="134">
        <f>ROUND(I1775*H1775,2)</f>
        <v>5618.82</v>
      </c>
      <c r="K1775" s="131" t="s">
        <v>188</v>
      </c>
      <c r="L1775" s="29"/>
      <c r="M1775" s="135" t="s">
        <v>1</v>
      </c>
      <c r="N1775" s="136" t="s">
        <v>38</v>
      </c>
      <c r="O1775" s="137">
        <v>0.111</v>
      </c>
      <c r="P1775" s="137">
        <f>O1775*H1775</f>
        <v>11.237639999999999</v>
      </c>
      <c r="Q1775" s="137">
        <v>0</v>
      </c>
      <c r="R1775" s="137">
        <f>Q1775*H1775</f>
        <v>0</v>
      </c>
      <c r="S1775" s="137">
        <v>0</v>
      </c>
      <c r="T1775" s="138">
        <f>S1775*H1775</f>
        <v>0</v>
      </c>
      <c r="AR1775" s="139" t="s">
        <v>271</v>
      </c>
      <c r="AT1775" s="139" t="s">
        <v>184</v>
      </c>
      <c r="AU1775" s="139" t="s">
        <v>190</v>
      </c>
      <c r="AY1775" s="17" t="s">
        <v>182</v>
      </c>
      <c r="BE1775" s="140">
        <f>IF(N1775="základní",J1775,0)</f>
        <v>0</v>
      </c>
      <c r="BF1775" s="140">
        <f>IF(N1775="snížená",J1775,0)</f>
        <v>5618.82</v>
      </c>
      <c r="BG1775" s="140">
        <f>IF(N1775="zákl. přenesená",J1775,0)</f>
        <v>0</v>
      </c>
      <c r="BH1775" s="140">
        <f>IF(N1775="sníž. přenesená",J1775,0)</f>
        <v>0</v>
      </c>
      <c r="BI1775" s="140">
        <f>IF(N1775="nulová",J1775,0)</f>
        <v>0</v>
      </c>
      <c r="BJ1775" s="17" t="s">
        <v>190</v>
      </c>
      <c r="BK1775" s="140">
        <f>ROUND(I1775*H1775,2)</f>
        <v>5618.82</v>
      </c>
      <c r="BL1775" s="17" t="s">
        <v>271</v>
      </c>
      <c r="BM1775" s="139" t="s">
        <v>1695</v>
      </c>
    </row>
    <row r="1776" spans="2:65" s="1" customFormat="1" ht="19.5">
      <c r="B1776" s="29"/>
      <c r="D1776" s="141" t="s">
        <v>192</v>
      </c>
      <c r="F1776" s="142" t="s">
        <v>1696</v>
      </c>
      <c r="L1776" s="29"/>
      <c r="M1776" s="143"/>
      <c r="T1776" s="53"/>
      <c r="AT1776" s="17" t="s">
        <v>192</v>
      </c>
      <c r="AU1776" s="17" t="s">
        <v>190</v>
      </c>
    </row>
    <row r="1777" spans="2:65" s="1" customFormat="1">
      <c r="B1777" s="29"/>
      <c r="D1777" s="144" t="s">
        <v>194</v>
      </c>
      <c r="F1777" s="145" t="s">
        <v>1697</v>
      </c>
      <c r="L1777" s="29"/>
      <c r="M1777" s="143"/>
      <c r="T1777" s="53"/>
      <c r="AT1777" s="17" t="s">
        <v>194</v>
      </c>
      <c r="AU1777" s="17" t="s">
        <v>190</v>
      </c>
    </row>
    <row r="1778" spans="2:65" s="12" customFormat="1">
      <c r="B1778" s="146"/>
      <c r="D1778" s="141" t="s">
        <v>196</v>
      </c>
      <c r="E1778" s="147" t="s">
        <v>1</v>
      </c>
      <c r="F1778" s="148" t="s">
        <v>351</v>
      </c>
      <c r="H1778" s="147" t="s">
        <v>1</v>
      </c>
      <c r="L1778" s="146"/>
      <c r="M1778" s="149"/>
      <c r="T1778" s="150"/>
      <c r="AT1778" s="147" t="s">
        <v>196</v>
      </c>
      <c r="AU1778" s="147" t="s">
        <v>190</v>
      </c>
      <c r="AV1778" s="12" t="s">
        <v>80</v>
      </c>
      <c r="AW1778" s="12" t="s">
        <v>27</v>
      </c>
      <c r="AX1778" s="12" t="s">
        <v>72</v>
      </c>
      <c r="AY1778" s="147" t="s">
        <v>182</v>
      </c>
    </row>
    <row r="1779" spans="2:65" s="12" customFormat="1">
      <c r="B1779" s="146"/>
      <c r="D1779" s="141" t="s">
        <v>196</v>
      </c>
      <c r="E1779" s="147" t="s">
        <v>1</v>
      </c>
      <c r="F1779" s="148" t="s">
        <v>1698</v>
      </c>
      <c r="H1779" s="147" t="s">
        <v>1</v>
      </c>
      <c r="L1779" s="146"/>
      <c r="M1779" s="149"/>
      <c r="T1779" s="150"/>
      <c r="AT1779" s="147" t="s">
        <v>196</v>
      </c>
      <c r="AU1779" s="147" t="s">
        <v>190</v>
      </c>
      <c r="AV1779" s="12" t="s">
        <v>80</v>
      </c>
      <c r="AW1779" s="12" t="s">
        <v>27</v>
      </c>
      <c r="AX1779" s="12" t="s">
        <v>72</v>
      </c>
      <c r="AY1779" s="147" t="s">
        <v>182</v>
      </c>
    </row>
    <row r="1780" spans="2:65" s="12" customFormat="1">
      <c r="B1780" s="146"/>
      <c r="D1780" s="141" t="s">
        <v>196</v>
      </c>
      <c r="E1780" s="147" t="s">
        <v>1</v>
      </c>
      <c r="F1780" s="148" t="s">
        <v>1268</v>
      </c>
      <c r="H1780" s="147" t="s">
        <v>1</v>
      </c>
      <c r="L1780" s="146"/>
      <c r="M1780" s="149"/>
      <c r="T1780" s="150"/>
      <c r="AT1780" s="147" t="s">
        <v>196</v>
      </c>
      <c r="AU1780" s="147" t="s">
        <v>190</v>
      </c>
      <c r="AV1780" s="12" t="s">
        <v>80</v>
      </c>
      <c r="AW1780" s="12" t="s">
        <v>27</v>
      </c>
      <c r="AX1780" s="12" t="s">
        <v>72</v>
      </c>
      <c r="AY1780" s="147" t="s">
        <v>182</v>
      </c>
    </row>
    <row r="1781" spans="2:65" s="12" customFormat="1">
      <c r="B1781" s="146"/>
      <c r="D1781" s="141" t="s">
        <v>196</v>
      </c>
      <c r="E1781" s="147" t="s">
        <v>1</v>
      </c>
      <c r="F1781" s="148" t="s">
        <v>1267</v>
      </c>
      <c r="H1781" s="147" t="s">
        <v>1</v>
      </c>
      <c r="L1781" s="146"/>
      <c r="M1781" s="149"/>
      <c r="T1781" s="150"/>
      <c r="AT1781" s="147" t="s">
        <v>196</v>
      </c>
      <c r="AU1781" s="147" t="s">
        <v>190</v>
      </c>
      <c r="AV1781" s="12" t="s">
        <v>80</v>
      </c>
      <c r="AW1781" s="12" t="s">
        <v>27</v>
      </c>
      <c r="AX1781" s="12" t="s">
        <v>72</v>
      </c>
      <c r="AY1781" s="147" t="s">
        <v>182</v>
      </c>
    </row>
    <row r="1782" spans="2:65" s="12" customFormat="1">
      <c r="B1782" s="146"/>
      <c r="D1782" s="141" t="s">
        <v>196</v>
      </c>
      <c r="E1782" s="147" t="s">
        <v>1</v>
      </c>
      <c r="F1782" s="148" t="s">
        <v>1266</v>
      </c>
      <c r="H1782" s="147" t="s">
        <v>1</v>
      </c>
      <c r="L1782" s="146"/>
      <c r="M1782" s="149"/>
      <c r="T1782" s="150"/>
      <c r="AT1782" s="147" t="s">
        <v>196</v>
      </c>
      <c r="AU1782" s="147" t="s">
        <v>190</v>
      </c>
      <c r="AV1782" s="12" t="s">
        <v>80</v>
      </c>
      <c r="AW1782" s="12" t="s">
        <v>27</v>
      </c>
      <c r="AX1782" s="12" t="s">
        <v>72</v>
      </c>
      <c r="AY1782" s="147" t="s">
        <v>182</v>
      </c>
    </row>
    <row r="1783" spans="2:65" s="12" customFormat="1">
      <c r="B1783" s="146"/>
      <c r="D1783" s="141" t="s">
        <v>196</v>
      </c>
      <c r="E1783" s="147" t="s">
        <v>1</v>
      </c>
      <c r="F1783" s="148" t="s">
        <v>1264</v>
      </c>
      <c r="H1783" s="147" t="s">
        <v>1</v>
      </c>
      <c r="L1783" s="146"/>
      <c r="M1783" s="149"/>
      <c r="T1783" s="150"/>
      <c r="AT1783" s="147" t="s">
        <v>196</v>
      </c>
      <c r="AU1783" s="147" t="s">
        <v>190</v>
      </c>
      <c r="AV1783" s="12" t="s">
        <v>80</v>
      </c>
      <c r="AW1783" s="12" t="s">
        <v>27</v>
      </c>
      <c r="AX1783" s="12" t="s">
        <v>72</v>
      </c>
      <c r="AY1783" s="147" t="s">
        <v>182</v>
      </c>
    </row>
    <row r="1784" spans="2:65" s="12" customFormat="1">
      <c r="B1784" s="146"/>
      <c r="D1784" s="141" t="s">
        <v>196</v>
      </c>
      <c r="E1784" s="147" t="s">
        <v>1</v>
      </c>
      <c r="F1784" s="148" t="s">
        <v>1263</v>
      </c>
      <c r="H1784" s="147" t="s">
        <v>1</v>
      </c>
      <c r="L1784" s="146"/>
      <c r="M1784" s="149"/>
      <c r="T1784" s="150"/>
      <c r="AT1784" s="147" t="s">
        <v>196</v>
      </c>
      <c r="AU1784" s="147" t="s">
        <v>190</v>
      </c>
      <c r="AV1784" s="12" t="s">
        <v>80</v>
      </c>
      <c r="AW1784" s="12" t="s">
        <v>27</v>
      </c>
      <c r="AX1784" s="12" t="s">
        <v>72</v>
      </c>
      <c r="AY1784" s="147" t="s">
        <v>182</v>
      </c>
    </row>
    <row r="1785" spans="2:65" s="12" customFormat="1">
      <c r="B1785" s="146"/>
      <c r="D1785" s="141" t="s">
        <v>196</v>
      </c>
      <c r="E1785" s="147" t="s">
        <v>1</v>
      </c>
      <c r="F1785" s="148" t="s">
        <v>1262</v>
      </c>
      <c r="H1785" s="147" t="s">
        <v>1</v>
      </c>
      <c r="L1785" s="146"/>
      <c r="M1785" s="149"/>
      <c r="T1785" s="150"/>
      <c r="AT1785" s="147" t="s">
        <v>196</v>
      </c>
      <c r="AU1785" s="147" t="s">
        <v>190</v>
      </c>
      <c r="AV1785" s="12" t="s">
        <v>80</v>
      </c>
      <c r="AW1785" s="12" t="s">
        <v>27</v>
      </c>
      <c r="AX1785" s="12" t="s">
        <v>72</v>
      </c>
      <c r="AY1785" s="147" t="s">
        <v>182</v>
      </c>
    </row>
    <row r="1786" spans="2:65" s="12" customFormat="1">
      <c r="B1786" s="146"/>
      <c r="D1786" s="141" t="s">
        <v>196</v>
      </c>
      <c r="E1786" s="147" t="s">
        <v>1</v>
      </c>
      <c r="F1786" s="148" t="s">
        <v>1261</v>
      </c>
      <c r="H1786" s="147" t="s">
        <v>1</v>
      </c>
      <c r="L1786" s="146"/>
      <c r="M1786" s="149"/>
      <c r="T1786" s="150"/>
      <c r="AT1786" s="147" t="s">
        <v>196</v>
      </c>
      <c r="AU1786" s="147" t="s">
        <v>190</v>
      </c>
      <c r="AV1786" s="12" t="s">
        <v>80</v>
      </c>
      <c r="AW1786" s="12" t="s">
        <v>27</v>
      </c>
      <c r="AX1786" s="12" t="s">
        <v>72</v>
      </c>
      <c r="AY1786" s="147" t="s">
        <v>182</v>
      </c>
    </row>
    <row r="1787" spans="2:65" s="12" customFormat="1">
      <c r="B1787" s="146"/>
      <c r="D1787" s="141" t="s">
        <v>196</v>
      </c>
      <c r="E1787" s="147" t="s">
        <v>1</v>
      </c>
      <c r="F1787" s="148" t="s">
        <v>1260</v>
      </c>
      <c r="H1787" s="147" t="s">
        <v>1</v>
      </c>
      <c r="L1787" s="146"/>
      <c r="M1787" s="149"/>
      <c r="T1787" s="150"/>
      <c r="AT1787" s="147" t="s">
        <v>196</v>
      </c>
      <c r="AU1787" s="147" t="s">
        <v>190</v>
      </c>
      <c r="AV1787" s="12" t="s">
        <v>80</v>
      </c>
      <c r="AW1787" s="12" t="s">
        <v>27</v>
      </c>
      <c r="AX1787" s="12" t="s">
        <v>72</v>
      </c>
      <c r="AY1787" s="147" t="s">
        <v>182</v>
      </c>
    </row>
    <row r="1788" spans="2:65" s="1" customFormat="1" ht="24.2" customHeight="1">
      <c r="B1788" s="29"/>
      <c r="C1788" s="163" t="s">
        <v>1699</v>
      </c>
      <c r="D1788" s="163" t="s">
        <v>325</v>
      </c>
      <c r="E1788" s="164" t="s">
        <v>1700</v>
      </c>
      <c r="F1788" s="165" t="s">
        <v>1701</v>
      </c>
      <c r="G1788" s="166" t="s">
        <v>187</v>
      </c>
      <c r="H1788" s="167">
        <v>106.30200000000001</v>
      </c>
      <c r="I1788" s="168">
        <v>213</v>
      </c>
      <c r="J1788" s="168">
        <f>ROUND(I1788*H1788,2)</f>
        <v>22642.33</v>
      </c>
      <c r="K1788" s="165" t="s">
        <v>188</v>
      </c>
      <c r="L1788" s="169"/>
      <c r="M1788" s="170" t="s">
        <v>1</v>
      </c>
      <c r="N1788" s="171" t="s">
        <v>38</v>
      </c>
      <c r="O1788" s="137">
        <v>0</v>
      </c>
      <c r="P1788" s="137">
        <f>O1788*H1788</f>
        <v>0</v>
      </c>
      <c r="Q1788" s="137">
        <v>3.0000000000000001E-3</v>
      </c>
      <c r="R1788" s="137">
        <f>Q1788*H1788</f>
        <v>0.31890600000000002</v>
      </c>
      <c r="S1788" s="137">
        <v>0</v>
      </c>
      <c r="T1788" s="138">
        <f>S1788*H1788</f>
        <v>0</v>
      </c>
      <c r="AR1788" s="139" t="s">
        <v>1381</v>
      </c>
      <c r="AT1788" s="139" t="s">
        <v>325</v>
      </c>
      <c r="AU1788" s="139" t="s">
        <v>190</v>
      </c>
      <c r="AY1788" s="17" t="s">
        <v>182</v>
      </c>
      <c r="BE1788" s="140">
        <f>IF(N1788="základní",J1788,0)</f>
        <v>0</v>
      </c>
      <c r="BF1788" s="140">
        <f>IF(N1788="snížená",J1788,0)</f>
        <v>22642.33</v>
      </c>
      <c r="BG1788" s="140">
        <f>IF(N1788="zákl. přenesená",J1788,0)</f>
        <v>0</v>
      </c>
      <c r="BH1788" s="140">
        <f>IF(N1788="sníž. přenesená",J1788,0)</f>
        <v>0</v>
      </c>
      <c r="BI1788" s="140">
        <f>IF(N1788="nulová",J1788,0)</f>
        <v>0</v>
      </c>
      <c r="BJ1788" s="17" t="s">
        <v>190</v>
      </c>
      <c r="BK1788" s="140">
        <f>ROUND(I1788*H1788,2)</f>
        <v>22642.33</v>
      </c>
      <c r="BL1788" s="17" t="s">
        <v>271</v>
      </c>
      <c r="BM1788" s="139" t="s">
        <v>1702</v>
      </c>
    </row>
    <row r="1789" spans="2:65" s="1" customFormat="1" ht="19.5">
      <c r="B1789" s="29"/>
      <c r="D1789" s="141" t="s">
        <v>192</v>
      </c>
      <c r="F1789" s="142" t="s">
        <v>1701</v>
      </c>
      <c r="L1789" s="29"/>
      <c r="M1789" s="143"/>
      <c r="T1789" s="53"/>
      <c r="AT1789" s="17" t="s">
        <v>192</v>
      </c>
      <c r="AU1789" s="17" t="s">
        <v>190</v>
      </c>
    </row>
    <row r="1790" spans="2:65" s="13" customFormat="1">
      <c r="B1790" s="151"/>
      <c r="D1790" s="141" t="s">
        <v>196</v>
      </c>
      <c r="F1790" s="153" t="s">
        <v>1703</v>
      </c>
      <c r="H1790" s="154">
        <v>106.30200000000001</v>
      </c>
      <c r="L1790" s="151"/>
      <c r="M1790" s="155"/>
      <c r="T1790" s="156"/>
      <c r="AT1790" s="152" t="s">
        <v>196</v>
      </c>
      <c r="AU1790" s="152" t="s">
        <v>190</v>
      </c>
      <c r="AV1790" s="13" t="s">
        <v>190</v>
      </c>
      <c r="AW1790" s="13" t="s">
        <v>4</v>
      </c>
      <c r="AX1790" s="13" t="s">
        <v>80</v>
      </c>
      <c r="AY1790" s="152" t="s">
        <v>182</v>
      </c>
    </row>
    <row r="1791" spans="2:65" s="1" customFormat="1" ht="24.2" customHeight="1">
      <c r="B1791" s="29"/>
      <c r="C1791" s="129" t="s">
        <v>1704</v>
      </c>
      <c r="D1791" s="129" t="s">
        <v>184</v>
      </c>
      <c r="E1791" s="130" t="s">
        <v>1693</v>
      </c>
      <c r="F1791" s="131" t="s">
        <v>1694</v>
      </c>
      <c r="G1791" s="132" t="s">
        <v>187</v>
      </c>
      <c r="H1791" s="133">
        <v>105.18</v>
      </c>
      <c r="I1791" s="134">
        <v>55.5</v>
      </c>
      <c r="J1791" s="134">
        <f>ROUND(I1791*H1791,2)</f>
        <v>5837.49</v>
      </c>
      <c r="K1791" s="131" t="s">
        <v>188</v>
      </c>
      <c r="L1791" s="29"/>
      <c r="M1791" s="135" t="s">
        <v>1</v>
      </c>
      <c r="N1791" s="136" t="s">
        <v>38</v>
      </c>
      <c r="O1791" s="137">
        <v>0.111</v>
      </c>
      <c r="P1791" s="137">
        <f>O1791*H1791</f>
        <v>11.674980000000001</v>
      </c>
      <c r="Q1791" s="137">
        <v>0</v>
      </c>
      <c r="R1791" s="137">
        <f>Q1791*H1791</f>
        <v>0</v>
      </c>
      <c r="S1791" s="137">
        <v>0</v>
      </c>
      <c r="T1791" s="138">
        <f>S1791*H1791</f>
        <v>0</v>
      </c>
      <c r="AR1791" s="139" t="s">
        <v>271</v>
      </c>
      <c r="AT1791" s="139" t="s">
        <v>184</v>
      </c>
      <c r="AU1791" s="139" t="s">
        <v>190</v>
      </c>
      <c r="AY1791" s="17" t="s">
        <v>182</v>
      </c>
      <c r="BE1791" s="140">
        <f>IF(N1791="základní",J1791,0)</f>
        <v>0</v>
      </c>
      <c r="BF1791" s="140">
        <f>IF(N1791="snížená",J1791,0)</f>
        <v>5837.49</v>
      </c>
      <c r="BG1791" s="140">
        <f>IF(N1791="zákl. přenesená",J1791,0)</f>
        <v>0</v>
      </c>
      <c r="BH1791" s="140">
        <f>IF(N1791="sníž. přenesená",J1791,0)</f>
        <v>0</v>
      </c>
      <c r="BI1791" s="140">
        <f>IF(N1791="nulová",J1791,0)</f>
        <v>0</v>
      </c>
      <c r="BJ1791" s="17" t="s">
        <v>190</v>
      </c>
      <c r="BK1791" s="140">
        <f>ROUND(I1791*H1791,2)</f>
        <v>5837.49</v>
      </c>
      <c r="BL1791" s="17" t="s">
        <v>271</v>
      </c>
      <c r="BM1791" s="139" t="s">
        <v>1705</v>
      </c>
    </row>
    <row r="1792" spans="2:65" s="1" customFormat="1" ht="19.5">
      <c r="B1792" s="29"/>
      <c r="D1792" s="141" t="s">
        <v>192</v>
      </c>
      <c r="F1792" s="142" t="s">
        <v>1696</v>
      </c>
      <c r="L1792" s="29"/>
      <c r="M1792" s="143"/>
      <c r="T1792" s="53"/>
      <c r="AT1792" s="17" t="s">
        <v>192</v>
      </c>
      <c r="AU1792" s="17" t="s">
        <v>190</v>
      </c>
    </row>
    <row r="1793" spans="2:65" s="1" customFormat="1">
      <c r="B1793" s="29"/>
      <c r="D1793" s="144" t="s">
        <v>194</v>
      </c>
      <c r="F1793" s="145" t="s">
        <v>1697</v>
      </c>
      <c r="L1793" s="29"/>
      <c r="M1793" s="143"/>
      <c r="T1793" s="53"/>
      <c r="AT1793" s="17" t="s">
        <v>194</v>
      </c>
      <c r="AU1793" s="17" t="s">
        <v>190</v>
      </c>
    </row>
    <row r="1794" spans="2:65" s="12" customFormat="1">
      <c r="B1794" s="146"/>
      <c r="D1794" s="141" t="s">
        <v>196</v>
      </c>
      <c r="E1794" s="147" t="s">
        <v>1</v>
      </c>
      <c r="F1794" s="148" t="s">
        <v>1706</v>
      </c>
      <c r="H1794" s="147" t="s">
        <v>1</v>
      </c>
      <c r="L1794" s="146"/>
      <c r="M1794" s="149"/>
      <c r="T1794" s="150"/>
      <c r="AT1794" s="147" t="s">
        <v>196</v>
      </c>
      <c r="AU1794" s="147" t="s">
        <v>190</v>
      </c>
      <c r="AV1794" s="12" t="s">
        <v>80</v>
      </c>
      <c r="AW1794" s="12" t="s">
        <v>27</v>
      </c>
      <c r="AX1794" s="12" t="s">
        <v>72</v>
      </c>
      <c r="AY1794" s="147" t="s">
        <v>182</v>
      </c>
    </row>
    <row r="1795" spans="2:65" s="13" customFormat="1">
      <c r="B1795" s="151"/>
      <c r="D1795" s="141" t="s">
        <v>196</v>
      </c>
      <c r="E1795" s="152" t="s">
        <v>1</v>
      </c>
      <c r="F1795" s="153" t="s">
        <v>1707</v>
      </c>
      <c r="H1795" s="154">
        <v>105.18</v>
      </c>
      <c r="L1795" s="151"/>
      <c r="M1795" s="155"/>
      <c r="T1795" s="156"/>
      <c r="AT1795" s="152" t="s">
        <v>196</v>
      </c>
      <c r="AU1795" s="152" t="s">
        <v>190</v>
      </c>
      <c r="AV1795" s="13" t="s">
        <v>190</v>
      </c>
      <c r="AW1795" s="13" t="s">
        <v>27</v>
      </c>
      <c r="AX1795" s="13" t="s">
        <v>80</v>
      </c>
      <c r="AY1795" s="152" t="s">
        <v>182</v>
      </c>
    </row>
    <row r="1796" spans="2:65" s="1" customFormat="1" ht="24.2" customHeight="1">
      <c r="B1796" s="29"/>
      <c r="C1796" s="163" t="s">
        <v>1708</v>
      </c>
      <c r="D1796" s="163" t="s">
        <v>325</v>
      </c>
      <c r="E1796" s="164" t="s">
        <v>1709</v>
      </c>
      <c r="F1796" s="165" t="s">
        <v>1710</v>
      </c>
      <c r="G1796" s="166" t="s">
        <v>205</v>
      </c>
      <c r="H1796" s="167">
        <v>13.253</v>
      </c>
      <c r="I1796" s="168">
        <v>4919.87</v>
      </c>
      <c r="J1796" s="168">
        <f>ROUND(I1796*H1796,2)</f>
        <v>65203.040000000001</v>
      </c>
      <c r="K1796" s="165" t="s">
        <v>1</v>
      </c>
      <c r="L1796" s="169"/>
      <c r="M1796" s="170" t="s">
        <v>1</v>
      </c>
      <c r="N1796" s="171" t="s">
        <v>38</v>
      </c>
      <c r="O1796" s="137">
        <v>0</v>
      </c>
      <c r="P1796" s="137">
        <f>O1796*H1796</f>
        <v>0</v>
      </c>
      <c r="Q1796" s="137">
        <v>0.03</v>
      </c>
      <c r="R1796" s="137">
        <f>Q1796*H1796</f>
        <v>0.39759</v>
      </c>
      <c r="S1796" s="137">
        <v>0</v>
      </c>
      <c r="T1796" s="138">
        <f>S1796*H1796</f>
        <v>0</v>
      </c>
      <c r="AR1796" s="139" t="s">
        <v>1381</v>
      </c>
      <c r="AT1796" s="139" t="s">
        <v>325</v>
      </c>
      <c r="AU1796" s="139" t="s">
        <v>190</v>
      </c>
      <c r="AY1796" s="17" t="s">
        <v>182</v>
      </c>
      <c r="BE1796" s="140">
        <f>IF(N1796="základní",J1796,0)</f>
        <v>0</v>
      </c>
      <c r="BF1796" s="140">
        <f>IF(N1796="snížená",J1796,0)</f>
        <v>65203.040000000001</v>
      </c>
      <c r="BG1796" s="140">
        <f>IF(N1796="zákl. přenesená",J1796,0)</f>
        <v>0</v>
      </c>
      <c r="BH1796" s="140">
        <f>IF(N1796="sníž. přenesená",J1796,0)</f>
        <v>0</v>
      </c>
      <c r="BI1796" s="140">
        <f>IF(N1796="nulová",J1796,0)</f>
        <v>0</v>
      </c>
      <c r="BJ1796" s="17" t="s">
        <v>190</v>
      </c>
      <c r="BK1796" s="140">
        <f>ROUND(I1796*H1796,2)</f>
        <v>65203.040000000001</v>
      </c>
      <c r="BL1796" s="17" t="s">
        <v>271</v>
      </c>
      <c r="BM1796" s="139" t="s">
        <v>1711</v>
      </c>
    </row>
    <row r="1797" spans="2:65" s="1" customFormat="1">
      <c r="B1797" s="29"/>
      <c r="D1797" s="141" t="s">
        <v>192</v>
      </c>
      <c r="F1797" s="142" t="s">
        <v>1710</v>
      </c>
      <c r="L1797" s="29"/>
      <c r="M1797" s="143"/>
      <c r="T1797" s="53"/>
      <c r="AT1797" s="17" t="s">
        <v>192</v>
      </c>
      <c r="AU1797" s="17" t="s">
        <v>190</v>
      </c>
    </row>
    <row r="1798" spans="2:65" s="13" customFormat="1">
      <c r="B1798" s="151"/>
      <c r="D1798" s="141" t="s">
        <v>196</v>
      </c>
      <c r="F1798" s="153" t="s">
        <v>1712</v>
      </c>
      <c r="H1798" s="154">
        <v>13.253</v>
      </c>
      <c r="L1798" s="151"/>
      <c r="M1798" s="155"/>
      <c r="T1798" s="156"/>
      <c r="AT1798" s="152" t="s">
        <v>196</v>
      </c>
      <c r="AU1798" s="152" t="s">
        <v>190</v>
      </c>
      <c r="AV1798" s="13" t="s">
        <v>190</v>
      </c>
      <c r="AW1798" s="13" t="s">
        <v>4</v>
      </c>
      <c r="AX1798" s="13" t="s">
        <v>80</v>
      </c>
      <c r="AY1798" s="152" t="s">
        <v>182</v>
      </c>
    </row>
    <row r="1799" spans="2:65" s="1" customFormat="1" ht="24.2" customHeight="1">
      <c r="B1799" s="29"/>
      <c r="C1799" s="129" t="s">
        <v>1713</v>
      </c>
      <c r="D1799" s="129" t="s">
        <v>184</v>
      </c>
      <c r="E1799" s="130" t="s">
        <v>1714</v>
      </c>
      <c r="F1799" s="131" t="s">
        <v>1715</v>
      </c>
      <c r="G1799" s="132" t="s">
        <v>187</v>
      </c>
      <c r="H1799" s="133">
        <v>100.628</v>
      </c>
      <c r="I1799" s="134">
        <v>83.5</v>
      </c>
      <c r="J1799" s="134">
        <f>ROUND(I1799*H1799,2)</f>
        <v>8402.44</v>
      </c>
      <c r="K1799" s="131" t="s">
        <v>188</v>
      </c>
      <c r="L1799" s="29"/>
      <c r="M1799" s="135" t="s">
        <v>1</v>
      </c>
      <c r="N1799" s="136" t="s">
        <v>38</v>
      </c>
      <c r="O1799" s="137">
        <v>0.16700000000000001</v>
      </c>
      <c r="P1799" s="137">
        <f>O1799*H1799</f>
        <v>16.804876</v>
      </c>
      <c r="Q1799" s="137">
        <v>0</v>
      </c>
      <c r="R1799" s="137">
        <f>Q1799*H1799</f>
        <v>0</v>
      </c>
      <c r="S1799" s="137">
        <v>0</v>
      </c>
      <c r="T1799" s="138">
        <f>S1799*H1799</f>
        <v>0</v>
      </c>
      <c r="AR1799" s="139" t="s">
        <v>271</v>
      </c>
      <c r="AT1799" s="139" t="s">
        <v>184</v>
      </c>
      <c r="AU1799" s="139" t="s">
        <v>190</v>
      </c>
      <c r="AY1799" s="17" t="s">
        <v>182</v>
      </c>
      <c r="BE1799" s="140">
        <f>IF(N1799="základní",J1799,0)</f>
        <v>0</v>
      </c>
      <c r="BF1799" s="140">
        <f>IF(N1799="snížená",J1799,0)</f>
        <v>8402.44</v>
      </c>
      <c r="BG1799" s="140">
        <f>IF(N1799="zákl. přenesená",J1799,0)</f>
        <v>0</v>
      </c>
      <c r="BH1799" s="140">
        <f>IF(N1799="sníž. přenesená",J1799,0)</f>
        <v>0</v>
      </c>
      <c r="BI1799" s="140">
        <f>IF(N1799="nulová",J1799,0)</f>
        <v>0</v>
      </c>
      <c r="BJ1799" s="17" t="s">
        <v>190</v>
      </c>
      <c r="BK1799" s="140">
        <f>ROUND(I1799*H1799,2)</f>
        <v>8402.44</v>
      </c>
      <c r="BL1799" s="17" t="s">
        <v>271</v>
      </c>
      <c r="BM1799" s="139" t="s">
        <v>1716</v>
      </c>
    </row>
    <row r="1800" spans="2:65" s="1" customFormat="1" ht="19.5">
      <c r="B1800" s="29"/>
      <c r="D1800" s="141" t="s">
        <v>192</v>
      </c>
      <c r="F1800" s="142" t="s">
        <v>1717</v>
      </c>
      <c r="L1800" s="29"/>
      <c r="M1800" s="143"/>
      <c r="T1800" s="53"/>
      <c r="AT1800" s="17" t="s">
        <v>192</v>
      </c>
      <c r="AU1800" s="17" t="s">
        <v>190</v>
      </c>
    </row>
    <row r="1801" spans="2:65" s="1" customFormat="1">
      <c r="B1801" s="29"/>
      <c r="D1801" s="144" t="s">
        <v>194</v>
      </c>
      <c r="F1801" s="145" t="s">
        <v>1718</v>
      </c>
      <c r="L1801" s="29"/>
      <c r="M1801" s="143"/>
      <c r="T1801" s="53"/>
      <c r="AT1801" s="17" t="s">
        <v>194</v>
      </c>
      <c r="AU1801" s="17" t="s">
        <v>190</v>
      </c>
    </row>
    <row r="1802" spans="2:65" s="12" customFormat="1">
      <c r="B1802" s="146"/>
      <c r="D1802" s="141" t="s">
        <v>196</v>
      </c>
      <c r="E1802" s="147" t="s">
        <v>1</v>
      </c>
      <c r="F1802" s="148" t="s">
        <v>351</v>
      </c>
      <c r="H1802" s="147" t="s">
        <v>1</v>
      </c>
      <c r="L1802" s="146"/>
      <c r="M1802" s="149"/>
      <c r="T1802" s="150"/>
      <c r="AT1802" s="147" t="s">
        <v>196</v>
      </c>
      <c r="AU1802" s="147" t="s">
        <v>190</v>
      </c>
      <c r="AV1802" s="12" t="s">
        <v>80</v>
      </c>
      <c r="AW1802" s="12" t="s">
        <v>27</v>
      </c>
      <c r="AX1802" s="12" t="s">
        <v>72</v>
      </c>
      <c r="AY1802" s="147" t="s">
        <v>182</v>
      </c>
    </row>
    <row r="1803" spans="2:65" s="12" customFormat="1">
      <c r="B1803" s="146"/>
      <c r="D1803" s="141" t="s">
        <v>196</v>
      </c>
      <c r="E1803" s="147" t="s">
        <v>1</v>
      </c>
      <c r="F1803" s="148" t="s">
        <v>1719</v>
      </c>
      <c r="H1803" s="147" t="s">
        <v>1</v>
      </c>
      <c r="L1803" s="146"/>
      <c r="M1803" s="149"/>
      <c r="T1803" s="150"/>
      <c r="AT1803" s="147" t="s">
        <v>196</v>
      </c>
      <c r="AU1803" s="147" t="s">
        <v>190</v>
      </c>
      <c r="AV1803" s="12" t="s">
        <v>80</v>
      </c>
      <c r="AW1803" s="12" t="s">
        <v>27</v>
      </c>
      <c r="AX1803" s="12" t="s">
        <v>72</v>
      </c>
      <c r="AY1803" s="147" t="s">
        <v>182</v>
      </c>
    </row>
    <row r="1804" spans="2:65" s="12" customFormat="1">
      <c r="B1804" s="146"/>
      <c r="D1804" s="141" t="s">
        <v>196</v>
      </c>
      <c r="E1804" s="147" t="s">
        <v>1</v>
      </c>
      <c r="F1804" s="148" t="s">
        <v>1270</v>
      </c>
      <c r="H1804" s="147" t="s">
        <v>1</v>
      </c>
      <c r="L1804" s="146"/>
      <c r="M1804" s="149"/>
      <c r="T1804" s="150"/>
      <c r="AT1804" s="147" t="s">
        <v>196</v>
      </c>
      <c r="AU1804" s="147" t="s">
        <v>190</v>
      </c>
      <c r="AV1804" s="12" t="s">
        <v>80</v>
      </c>
      <c r="AW1804" s="12" t="s">
        <v>27</v>
      </c>
      <c r="AX1804" s="12" t="s">
        <v>72</v>
      </c>
      <c r="AY1804" s="147" t="s">
        <v>182</v>
      </c>
    </row>
    <row r="1805" spans="2:65" s="12" customFormat="1">
      <c r="B1805" s="146"/>
      <c r="D1805" s="141" t="s">
        <v>196</v>
      </c>
      <c r="E1805" s="147" t="s">
        <v>1</v>
      </c>
      <c r="F1805" s="148" t="s">
        <v>1259</v>
      </c>
      <c r="H1805" s="147" t="s">
        <v>1</v>
      </c>
      <c r="L1805" s="146"/>
      <c r="M1805" s="149"/>
      <c r="T1805" s="150"/>
      <c r="AT1805" s="147" t="s">
        <v>196</v>
      </c>
      <c r="AU1805" s="147" t="s">
        <v>190</v>
      </c>
      <c r="AV1805" s="12" t="s">
        <v>80</v>
      </c>
      <c r="AW1805" s="12" t="s">
        <v>27</v>
      </c>
      <c r="AX1805" s="12" t="s">
        <v>72</v>
      </c>
      <c r="AY1805" s="147" t="s">
        <v>182</v>
      </c>
    </row>
    <row r="1806" spans="2:65" s="12" customFormat="1">
      <c r="B1806" s="146"/>
      <c r="D1806" s="141" t="s">
        <v>196</v>
      </c>
      <c r="E1806" s="147" t="s">
        <v>1</v>
      </c>
      <c r="F1806" s="148" t="s">
        <v>1258</v>
      </c>
      <c r="H1806" s="147" t="s">
        <v>1</v>
      </c>
      <c r="L1806" s="146"/>
      <c r="M1806" s="149"/>
      <c r="T1806" s="150"/>
      <c r="AT1806" s="147" t="s">
        <v>196</v>
      </c>
      <c r="AU1806" s="147" t="s">
        <v>190</v>
      </c>
      <c r="AV1806" s="12" t="s">
        <v>80</v>
      </c>
      <c r="AW1806" s="12" t="s">
        <v>27</v>
      </c>
      <c r="AX1806" s="12" t="s">
        <v>72</v>
      </c>
      <c r="AY1806" s="147" t="s">
        <v>182</v>
      </c>
    </row>
    <row r="1807" spans="2:65" s="12" customFormat="1">
      <c r="B1807" s="146"/>
      <c r="D1807" s="141" t="s">
        <v>196</v>
      </c>
      <c r="E1807" s="147" t="s">
        <v>1</v>
      </c>
      <c r="F1807" s="148" t="s">
        <v>1257</v>
      </c>
      <c r="H1807" s="147" t="s">
        <v>1</v>
      </c>
      <c r="L1807" s="146"/>
      <c r="M1807" s="149"/>
      <c r="T1807" s="150"/>
      <c r="AT1807" s="147" t="s">
        <v>196</v>
      </c>
      <c r="AU1807" s="147" t="s">
        <v>190</v>
      </c>
      <c r="AV1807" s="12" t="s">
        <v>80</v>
      </c>
      <c r="AW1807" s="12" t="s">
        <v>27</v>
      </c>
      <c r="AX1807" s="12" t="s">
        <v>72</v>
      </c>
      <c r="AY1807" s="147" t="s">
        <v>182</v>
      </c>
    </row>
    <row r="1808" spans="2:65" s="12" customFormat="1" ht="22.5">
      <c r="B1808" s="146"/>
      <c r="D1808" s="141" t="s">
        <v>196</v>
      </c>
      <c r="E1808" s="147" t="s">
        <v>1</v>
      </c>
      <c r="F1808" s="148" t="s">
        <v>1256</v>
      </c>
      <c r="H1808" s="147" t="s">
        <v>1</v>
      </c>
      <c r="L1808" s="146"/>
      <c r="M1808" s="149"/>
      <c r="T1808" s="150"/>
      <c r="AT1808" s="147" t="s">
        <v>196</v>
      </c>
      <c r="AU1808" s="147" t="s">
        <v>190</v>
      </c>
      <c r="AV1808" s="12" t="s">
        <v>80</v>
      </c>
      <c r="AW1808" s="12" t="s">
        <v>27</v>
      </c>
      <c r="AX1808" s="12" t="s">
        <v>72</v>
      </c>
      <c r="AY1808" s="147" t="s">
        <v>182</v>
      </c>
    </row>
    <row r="1809" spans="2:65" s="1" customFormat="1" ht="24.2" customHeight="1">
      <c r="B1809" s="29"/>
      <c r="C1809" s="163" t="s">
        <v>1720</v>
      </c>
      <c r="D1809" s="163" t="s">
        <v>325</v>
      </c>
      <c r="E1809" s="164" t="s">
        <v>1721</v>
      </c>
      <c r="F1809" s="165" t="s">
        <v>1722</v>
      </c>
      <c r="G1809" s="166" t="s">
        <v>187</v>
      </c>
      <c r="H1809" s="167">
        <v>211.31899999999999</v>
      </c>
      <c r="I1809" s="168">
        <v>137</v>
      </c>
      <c r="J1809" s="168">
        <f>ROUND(I1809*H1809,2)</f>
        <v>28950.7</v>
      </c>
      <c r="K1809" s="165" t="s">
        <v>188</v>
      </c>
      <c r="L1809" s="169"/>
      <c r="M1809" s="170" t="s">
        <v>1</v>
      </c>
      <c r="N1809" s="171" t="s">
        <v>38</v>
      </c>
      <c r="O1809" s="137">
        <v>0</v>
      </c>
      <c r="P1809" s="137">
        <f>O1809*H1809</f>
        <v>0</v>
      </c>
      <c r="Q1809" s="137">
        <v>1.5E-3</v>
      </c>
      <c r="R1809" s="137">
        <f>Q1809*H1809</f>
        <v>0.3169785</v>
      </c>
      <c r="S1809" s="137">
        <v>0</v>
      </c>
      <c r="T1809" s="138">
        <f>S1809*H1809</f>
        <v>0</v>
      </c>
      <c r="AR1809" s="139" t="s">
        <v>1381</v>
      </c>
      <c r="AT1809" s="139" t="s">
        <v>325</v>
      </c>
      <c r="AU1809" s="139" t="s">
        <v>190</v>
      </c>
      <c r="AY1809" s="17" t="s">
        <v>182</v>
      </c>
      <c r="BE1809" s="140">
        <f>IF(N1809="základní",J1809,0)</f>
        <v>0</v>
      </c>
      <c r="BF1809" s="140">
        <f>IF(N1809="snížená",J1809,0)</f>
        <v>28950.7</v>
      </c>
      <c r="BG1809" s="140">
        <f>IF(N1809="zákl. přenesená",J1809,0)</f>
        <v>0</v>
      </c>
      <c r="BH1809" s="140">
        <f>IF(N1809="sníž. přenesená",J1809,0)</f>
        <v>0</v>
      </c>
      <c r="BI1809" s="140">
        <f>IF(N1809="nulová",J1809,0)</f>
        <v>0</v>
      </c>
      <c r="BJ1809" s="17" t="s">
        <v>190</v>
      </c>
      <c r="BK1809" s="140">
        <f>ROUND(I1809*H1809,2)</f>
        <v>28950.7</v>
      </c>
      <c r="BL1809" s="17" t="s">
        <v>271</v>
      </c>
      <c r="BM1809" s="139" t="s">
        <v>1723</v>
      </c>
    </row>
    <row r="1810" spans="2:65" s="1" customFormat="1">
      <c r="B1810" s="29"/>
      <c r="D1810" s="141" t="s">
        <v>192</v>
      </c>
      <c r="F1810" s="142" t="s">
        <v>1722</v>
      </c>
      <c r="L1810" s="29"/>
      <c r="M1810" s="143"/>
      <c r="T1810" s="53"/>
      <c r="AT1810" s="17" t="s">
        <v>192</v>
      </c>
      <c r="AU1810" s="17" t="s">
        <v>190</v>
      </c>
    </row>
    <row r="1811" spans="2:65" s="13" customFormat="1">
      <c r="B1811" s="151"/>
      <c r="D1811" s="141" t="s">
        <v>196</v>
      </c>
      <c r="F1811" s="153" t="s">
        <v>1724</v>
      </c>
      <c r="H1811" s="154">
        <v>211.31899999999999</v>
      </c>
      <c r="L1811" s="151"/>
      <c r="M1811" s="155"/>
      <c r="T1811" s="156"/>
      <c r="AT1811" s="152" t="s">
        <v>196</v>
      </c>
      <c r="AU1811" s="152" t="s">
        <v>190</v>
      </c>
      <c r="AV1811" s="13" t="s">
        <v>190</v>
      </c>
      <c r="AW1811" s="13" t="s">
        <v>4</v>
      </c>
      <c r="AX1811" s="13" t="s">
        <v>80</v>
      </c>
      <c r="AY1811" s="152" t="s">
        <v>182</v>
      </c>
    </row>
    <row r="1812" spans="2:65" s="1" customFormat="1" ht="24.2" customHeight="1">
      <c r="B1812" s="29"/>
      <c r="C1812" s="129" t="s">
        <v>1725</v>
      </c>
      <c r="D1812" s="129" t="s">
        <v>184</v>
      </c>
      <c r="E1812" s="130" t="s">
        <v>1726</v>
      </c>
      <c r="F1812" s="131" t="s">
        <v>1727</v>
      </c>
      <c r="G1812" s="132" t="s">
        <v>296</v>
      </c>
      <c r="H1812" s="133">
        <v>324.14600000000002</v>
      </c>
      <c r="I1812" s="134">
        <v>22.7</v>
      </c>
      <c r="J1812" s="134">
        <f>ROUND(I1812*H1812,2)</f>
        <v>7358.11</v>
      </c>
      <c r="K1812" s="131" t="s">
        <v>188</v>
      </c>
      <c r="L1812" s="29"/>
      <c r="M1812" s="135" t="s">
        <v>1</v>
      </c>
      <c r="N1812" s="136" t="s">
        <v>38</v>
      </c>
      <c r="O1812" s="137">
        <v>0.04</v>
      </c>
      <c r="P1812" s="137">
        <f>O1812*H1812</f>
        <v>12.96584</v>
      </c>
      <c r="Q1812" s="137">
        <v>0</v>
      </c>
      <c r="R1812" s="137">
        <f>Q1812*H1812</f>
        <v>0</v>
      </c>
      <c r="S1812" s="137">
        <v>0</v>
      </c>
      <c r="T1812" s="138">
        <f>S1812*H1812</f>
        <v>0</v>
      </c>
      <c r="AR1812" s="139" t="s">
        <v>271</v>
      </c>
      <c r="AT1812" s="139" t="s">
        <v>184</v>
      </c>
      <c r="AU1812" s="139" t="s">
        <v>190</v>
      </c>
      <c r="AY1812" s="17" t="s">
        <v>182</v>
      </c>
      <c r="BE1812" s="140">
        <f>IF(N1812="základní",J1812,0)</f>
        <v>0</v>
      </c>
      <c r="BF1812" s="140">
        <f>IF(N1812="snížená",J1812,0)</f>
        <v>7358.11</v>
      </c>
      <c r="BG1812" s="140">
        <f>IF(N1812="zákl. přenesená",J1812,0)</f>
        <v>0</v>
      </c>
      <c r="BH1812" s="140">
        <f>IF(N1812="sníž. přenesená",J1812,0)</f>
        <v>0</v>
      </c>
      <c r="BI1812" s="140">
        <f>IF(N1812="nulová",J1812,0)</f>
        <v>0</v>
      </c>
      <c r="BJ1812" s="17" t="s">
        <v>190</v>
      </c>
      <c r="BK1812" s="140">
        <f>ROUND(I1812*H1812,2)</f>
        <v>7358.11</v>
      </c>
      <c r="BL1812" s="17" t="s">
        <v>271</v>
      </c>
      <c r="BM1812" s="139" t="s">
        <v>1728</v>
      </c>
    </row>
    <row r="1813" spans="2:65" s="1" customFormat="1">
      <c r="B1813" s="29"/>
      <c r="D1813" s="141" t="s">
        <v>192</v>
      </c>
      <c r="F1813" s="142" t="s">
        <v>1729</v>
      </c>
      <c r="L1813" s="29"/>
      <c r="M1813" s="143"/>
      <c r="T1813" s="53"/>
      <c r="AT1813" s="17" t="s">
        <v>192</v>
      </c>
      <c r="AU1813" s="17" t="s">
        <v>190</v>
      </c>
    </row>
    <row r="1814" spans="2:65" s="1" customFormat="1">
      <c r="B1814" s="29"/>
      <c r="D1814" s="144" t="s">
        <v>194</v>
      </c>
      <c r="F1814" s="145" t="s">
        <v>1730</v>
      </c>
      <c r="L1814" s="29"/>
      <c r="M1814" s="143"/>
      <c r="T1814" s="53"/>
      <c r="AT1814" s="17" t="s">
        <v>194</v>
      </c>
      <c r="AU1814" s="17" t="s">
        <v>190</v>
      </c>
    </row>
    <row r="1815" spans="2:65" s="12" customFormat="1">
      <c r="B1815" s="146"/>
      <c r="D1815" s="141" t="s">
        <v>196</v>
      </c>
      <c r="E1815" s="147" t="s">
        <v>1</v>
      </c>
      <c r="F1815" s="148" t="s">
        <v>1731</v>
      </c>
      <c r="H1815" s="147" t="s">
        <v>1</v>
      </c>
      <c r="L1815" s="146"/>
      <c r="M1815" s="149"/>
      <c r="T1815" s="150"/>
      <c r="AT1815" s="147" t="s">
        <v>196</v>
      </c>
      <c r="AU1815" s="147" t="s">
        <v>190</v>
      </c>
      <c r="AV1815" s="12" t="s">
        <v>80</v>
      </c>
      <c r="AW1815" s="12" t="s">
        <v>27</v>
      </c>
      <c r="AX1815" s="12" t="s">
        <v>72</v>
      </c>
      <c r="AY1815" s="147" t="s">
        <v>182</v>
      </c>
    </row>
    <row r="1816" spans="2:65" s="13" customFormat="1" ht="22.5">
      <c r="B1816" s="151"/>
      <c r="D1816" s="141" t="s">
        <v>196</v>
      </c>
      <c r="E1816" s="152" t="s">
        <v>1</v>
      </c>
      <c r="F1816" s="153" t="s">
        <v>1732</v>
      </c>
      <c r="H1816" s="154">
        <v>34.700000000000003</v>
      </c>
      <c r="L1816" s="151"/>
      <c r="M1816" s="155"/>
      <c r="T1816" s="156"/>
      <c r="AT1816" s="152" t="s">
        <v>196</v>
      </c>
      <c r="AU1816" s="152" t="s">
        <v>190</v>
      </c>
      <c r="AV1816" s="13" t="s">
        <v>190</v>
      </c>
      <c r="AW1816" s="13" t="s">
        <v>27</v>
      </c>
      <c r="AX1816" s="13" t="s">
        <v>72</v>
      </c>
      <c r="AY1816" s="152" t="s">
        <v>182</v>
      </c>
    </row>
    <row r="1817" spans="2:65" s="12" customFormat="1">
      <c r="B1817" s="146"/>
      <c r="D1817" s="141" t="s">
        <v>196</v>
      </c>
      <c r="E1817" s="147" t="s">
        <v>1</v>
      </c>
      <c r="F1817" s="148" t="s">
        <v>1733</v>
      </c>
      <c r="H1817" s="147" t="s">
        <v>1</v>
      </c>
      <c r="L1817" s="146"/>
      <c r="M1817" s="149"/>
      <c r="T1817" s="150"/>
      <c r="AT1817" s="147" t="s">
        <v>196</v>
      </c>
      <c r="AU1817" s="147" t="s">
        <v>190</v>
      </c>
      <c r="AV1817" s="12" t="s">
        <v>80</v>
      </c>
      <c r="AW1817" s="12" t="s">
        <v>27</v>
      </c>
      <c r="AX1817" s="12" t="s">
        <v>72</v>
      </c>
      <c r="AY1817" s="147" t="s">
        <v>182</v>
      </c>
    </row>
    <row r="1818" spans="2:65" s="13" customFormat="1">
      <c r="B1818" s="151"/>
      <c r="D1818" s="141" t="s">
        <v>196</v>
      </c>
      <c r="E1818" s="152" t="s">
        <v>1</v>
      </c>
      <c r="F1818" s="153" t="s">
        <v>1734</v>
      </c>
      <c r="H1818" s="154">
        <v>31.93</v>
      </c>
      <c r="L1818" s="151"/>
      <c r="M1818" s="155"/>
      <c r="T1818" s="156"/>
      <c r="AT1818" s="152" t="s">
        <v>196</v>
      </c>
      <c r="AU1818" s="152" t="s">
        <v>190</v>
      </c>
      <c r="AV1818" s="13" t="s">
        <v>190</v>
      </c>
      <c r="AW1818" s="13" t="s">
        <v>27</v>
      </c>
      <c r="AX1818" s="13" t="s">
        <v>72</v>
      </c>
      <c r="AY1818" s="152" t="s">
        <v>182</v>
      </c>
    </row>
    <row r="1819" spans="2:65" s="12" customFormat="1">
      <c r="B1819" s="146"/>
      <c r="D1819" s="141" t="s">
        <v>196</v>
      </c>
      <c r="E1819" s="147" t="s">
        <v>1</v>
      </c>
      <c r="F1819" s="148" t="s">
        <v>1735</v>
      </c>
      <c r="H1819" s="147" t="s">
        <v>1</v>
      </c>
      <c r="L1819" s="146"/>
      <c r="M1819" s="149"/>
      <c r="T1819" s="150"/>
      <c r="AT1819" s="147" t="s">
        <v>196</v>
      </c>
      <c r="AU1819" s="147" t="s">
        <v>190</v>
      </c>
      <c r="AV1819" s="12" t="s">
        <v>80</v>
      </c>
      <c r="AW1819" s="12" t="s">
        <v>27</v>
      </c>
      <c r="AX1819" s="12" t="s">
        <v>72</v>
      </c>
      <c r="AY1819" s="147" t="s">
        <v>182</v>
      </c>
    </row>
    <row r="1820" spans="2:65" s="13" customFormat="1">
      <c r="B1820" s="151"/>
      <c r="D1820" s="141" t="s">
        <v>196</v>
      </c>
      <c r="E1820" s="152" t="s">
        <v>1</v>
      </c>
      <c r="F1820" s="153" t="s">
        <v>1736</v>
      </c>
      <c r="H1820" s="154">
        <v>142.77600000000001</v>
      </c>
      <c r="L1820" s="151"/>
      <c r="M1820" s="155"/>
      <c r="T1820" s="156"/>
      <c r="AT1820" s="152" t="s">
        <v>196</v>
      </c>
      <c r="AU1820" s="152" t="s">
        <v>190</v>
      </c>
      <c r="AV1820" s="13" t="s">
        <v>190</v>
      </c>
      <c r="AW1820" s="13" t="s">
        <v>27</v>
      </c>
      <c r="AX1820" s="13" t="s">
        <v>72</v>
      </c>
      <c r="AY1820" s="152" t="s">
        <v>182</v>
      </c>
    </row>
    <row r="1821" spans="2:65" s="12" customFormat="1">
      <c r="B1821" s="146"/>
      <c r="D1821" s="141" t="s">
        <v>196</v>
      </c>
      <c r="E1821" s="147" t="s">
        <v>1</v>
      </c>
      <c r="F1821" s="148" t="s">
        <v>1737</v>
      </c>
      <c r="H1821" s="147" t="s">
        <v>1</v>
      </c>
      <c r="L1821" s="146"/>
      <c r="M1821" s="149"/>
      <c r="T1821" s="150"/>
      <c r="AT1821" s="147" t="s">
        <v>196</v>
      </c>
      <c r="AU1821" s="147" t="s">
        <v>190</v>
      </c>
      <c r="AV1821" s="12" t="s">
        <v>80</v>
      </c>
      <c r="AW1821" s="12" t="s">
        <v>27</v>
      </c>
      <c r="AX1821" s="12" t="s">
        <v>72</v>
      </c>
      <c r="AY1821" s="147" t="s">
        <v>182</v>
      </c>
    </row>
    <row r="1822" spans="2:65" s="13" customFormat="1">
      <c r="B1822" s="151"/>
      <c r="D1822" s="141" t="s">
        <v>196</v>
      </c>
      <c r="E1822" s="152" t="s">
        <v>1</v>
      </c>
      <c r="F1822" s="153" t="s">
        <v>1738</v>
      </c>
      <c r="H1822" s="154">
        <v>-11.66</v>
      </c>
      <c r="L1822" s="151"/>
      <c r="M1822" s="155"/>
      <c r="T1822" s="156"/>
      <c r="AT1822" s="152" t="s">
        <v>196</v>
      </c>
      <c r="AU1822" s="152" t="s">
        <v>190</v>
      </c>
      <c r="AV1822" s="13" t="s">
        <v>190</v>
      </c>
      <c r="AW1822" s="13" t="s">
        <v>27</v>
      </c>
      <c r="AX1822" s="13" t="s">
        <v>72</v>
      </c>
      <c r="AY1822" s="152" t="s">
        <v>182</v>
      </c>
    </row>
    <row r="1823" spans="2:65" s="12" customFormat="1">
      <c r="B1823" s="146"/>
      <c r="D1823" s="141" t="s">
        <v>196</v>
      </c>
      <c r="E1823" s="147" t="s">
        <v>1</v>
      </c>
      <c r="F1823" s="148" t="s">
        <v>1739</v>
      </c>
      <c r="H1823" s="147" t="s">
        <v>1</v>
      </c>
      <c r="L1823" s="146"/>
      <c r="M1823" s="149"/>
      <c r="T1823" s="150"/>
      <c r="AT1823" s="147" t="s">
        <v>196</v>
      </c>
      <c r="AU1823" s="147" t="s">
        <v>190</v>
      </c>
      <c r="AV1823" s="12" t="s">
        <v>80</v>
      </c>
      <c r="AW1823" s="12" t="s">
        <v>27</v>
      </c>
      <c r="AX1823" s="12" t="s">
        <v>72</v>
      </c>
      <c r="AY1823" s="147" t="s">
        <v>182</v>
      </c>
    </row>
    <row r="1824" spans="2:65" s="13" customFormat="1">
      <c r="B1824" s="151"/>
      <c r="D1824" s="141" t="s">
        <v>196</v>
      </c>
      <c r="E1824" s="152" t="s">
        <v>1</v>
      </c>
      <c r="F1824" s="153" t="s">
        <v>1740</v>
      </c>
      <c r="H1824" s="154">
        <v>1.6</v>
      </c>
      <c r="L1824" s="151"/>
      <c r="M1824" s="155"/>
      <c r="T1824" s="156"/>
      <c r="AT1824" s="152" t="s">
        <v>196</v>
      </c>
      <c r="AU1824" s="152" t="s">
        <v>190</v>
      </c>
      <c r="AV1824" s="13" t="s">
        <v>190</v>
      </c>
      <c r="AW1824" s="13" t="s">
        <v>27</v>
      </c>
      <c r="AX1824" s="13" t="s">
        <v>72</v>
      </c>
      <c r="AY1824" s="152" t="s">
        <v>182</v>
      </c>
    </row>
    <row r="1825" spans="2:65" s="12" customFormat="1">
      <c r="B1825" s="146"/>
      <c r="D1825" s="141" t="s">
        <v>196</v>
      </c>
      <c r="E1825" s="147" t="s">
        <v>1</v>
      </c>
      <c r="F1825" s="148" t="s">
        <v>1741</v>
      </c>
      <c r="H1825" s="147" t="s">
        <v>1</v>
      </c>
      <c r="L1825" s="146"/>
      <c r="M1825" s="149"/>
      <c r="T1825" s="150"/>
      <c r="AT1825" s="147" t="s">
        <v>196</v>
      </c>
      <c r="AU1825" s="147" t="s">
        <v>190</v>
      </c>
      <c r="AV1825" s="12" t="s">
        <v>80</v>
      </c>
      <c r="AW1825" s="12" t="s">
        <v>27</v>
      </c>
      <c r="AX1825" s="12" t="s">
        <v>72</v>
      </c>
      <c r="AY1825" s="147" t="s">
        <v>182</v>
      </c>
    </row>
    <row r="1826" spans="2:65" s="13" customFormat="1">
      <c r="B1826" s="151"/>
      <c r="D1826" s="141" t="s">
        <v>196</v>
      </c>
      <c r="E1826" s="152" t="s">
        <v>1</v>
      </c>
      <c r="F1826" s="153" t="s">
        <v>1742</v>
      </c>
      <c r="H1826" s="154">
        <v>136.80000000000001</v>
      </c>
      <c r="L1826" s="151"/>
      <c r="M1826" s="155"/>
      <c r="T1826" s="156"/>
      <c r="AT1826" s="152" t="s">
        <v>196</v>
      </c>
      <c r="AU1826" s="152" t="s">
        <v>190</v>
      </c>
      <c r="AV1826" s="13" t="s">
        <v>190</v>
      </c>
      <c r="AW1826" s="13" t="s">
        <v>27</v>
      </c>
      <c r="AX1826" s="13" t="s">
        <v>72</v>
      </c>
      <c r="AY1826" s="152" t="s">
        <v>182</v>
      </c>
    </row>
    <row r="1827" spans="2:65" s="12" customFormat="1">
      <c r="B1827" s="146"/>
      <c r="D1827" s="141" t="s">
        <v>196</v>
      </c>
      <c r="E1827" s="147" t="s">
        <v>1</v>
      </c>
      <c r="F1827" s="148" t="s">
        <v>1737</v>
      </c>
      <c r="H1827" s="147" t="s">
        <v>1</v>
      </c>
      <c r="L1827" s="146"/>
      <c r="M1827" s="149"/>
      <c r="T1827" s="150"/>
      <c r="AT1827" s="147" t="s">
        <v>196</v>
      </c>
      <c r="AU1827" s="147" t="s">
        <v>190</v>
      </c>
      <c r="AV1827" s="12" t="s">
        <v>80</v>
      </c>
      <c r="AW1827" s="12" t="s">
        <v>27</v>
      </c>
      <c r="AX1827" s="12" t="s">
        <v>72</v>
      </c>
      <c r="AY1827" s="147" t="s">
        <v>182</v>
      </c>
    </row>
    <row r="1828" spans="2:65" s="13" customFormat="1">
      <c r="B1828" s="151"/>
      <c r="D1828" s="141" t="s">
        <v>196</v>
      </c>
      <c r="E1828" s="152" t="s">
        <v>1</v>
      </c>
      <c r="F1828" s="153" t="s">
        <v>1743</v>
      </c>
      <c r="H1828" s="154">
        <v>-15</v>
      </c>
      <c r="L1828" s="151"/>
      <c r="M1828" s="155"/>
      <c r="T1828" s="156"/>
      <c r="AT1828" s="152" t="s">
        <v>196</v>
      </c>
      <c r="AU1828" s="152" t="s">
        <v>190</v>
      </c>
      <c r="AV1828" s="13" t="s">
        <v>190</v>
      </c>
      <c r="AW1828" s="13" t="s">
        <v>27</v>
      </c>
      <c r="AX1828" s="13" t="s">
        <v>72</v>
      </c>
      <c r="AY1828" s="152" t="s">
        <v>182</v>
      </c>
    </row>
    <row r="1829" spans="2:65" s="12" customFormat="1">
      <c r="B1829" s="146"/>
      <c r="D1829" s="141" t="s">
        <v>196</v>
      </c>
      <c r="E1829" s="147" t="s">
        <v>1</v>
      </c>
      <c r="F1829" s="148" t="s">
        <v>1739</v>
      </c>
      <c r="H1829" s="147" t="s">
        <v>1</v>
      </c>
      <c r="L1829" s="146"/>
      <c r="M1829" s="149"/>
      <c r="T1829" s="150"/>
      <c r="AT1829" s="147" t="s">
        <v>196</v>
      </c>
      <c r="AU1829" s="147" t="s">
        <v>190</v>
      </c>
      <c r="AV1829" s="12" t="s">
        <v>80</v>
      </c>
      <c r="AW1829" s="12" t="s">
        <v>27</v>
      </c>
      <c r="AX1829" s="12" t="s">
        <v>72</v>
      </c>
      <c r="AY1829" s="147" t="s">
        <v>182</v>
      </c>
    </row>
    <row r="1830" spans="2:65" s="13" customFormat="1">
      <c r="B1830" s="151"/>
      <c r="D1830" s="141" t="s">
        <v>196</v>
      </c>
      <c r="E1830" s="152" t="s">
        <v>1</v>
      </c>
      <c r="F1830" s="153" t="s">
        <v>1744</v>
      </c>
      <c r="H1830" s="154">
        <v>3</v>
      </c>
      <c r="L1830" s="151"/>
      <c r="M1830" s="155"/>
      <c r="T1830" s="156"/>
      <c r="AT1830" s="152" t="s">
        <v>196</v>
      </c>
      <c r="AU1830" s="152" t="s">
        <v>190</v>
      </c>
      <c r="AV1830" s="13" t="s">
        <v>190</v>
      </c>
      <c r="AW1830" s="13" t="s">
        <v>27</v>
      </c>
      <c r="AX1830" s="13" t="s">
        <v>72</v>
      </c>
      <c r="AY1830" s="152" t="s">
        <v>182</v>
      </c>
    </row>
    <row r="1831" spans="2:65" s="14" customFormat="1">
      <c r="B1831" s="157"/>
      <c r="D1831" s="141" t="s">
        <v>196</v>
      </c>
      <c r="E1831" s="158" t="s">
        <v>1</v>
      </c>
      <c r="F1831" s="159" t="s">
        <v>201</v>
      </c>
      <c r="H1831" s="160">
        <v>324.14600000000002</v>
      </c>
      <c r="L1831" s="157"/>
      <c r="M1831" s="161"/>
      <c r="T1831" s="162"/>
      <c r="AT1831" s="158" t="s">
        <v>196</v>
      </c>
      <c r="AU1831" s="158" t="s">
        <v>190</v>
      </c>
      <c r="AV1831" s="14" t="s">
        <v>189</v>
      </c>
      <c r="AW1831" s="14" t="s">
        <v>27</v>
      </c>
      <c r="AX1831" s="14" t="s">
        <v>80</v>
      </c>
      <c r="AY1831" s="158" t="s">
        <v>182</v>
      </c>
    </row>
    <row r="1832" spans="2:65" s="1" customFormat="1" ht="49.15" customHeight="1">
      <c r="B1832" s="29"/>
      <c r="C1832" s="163" t="s">
        <v>1745</v>
      </c>
      <c r="D1832" s="163" t="s">
        <v>325</v>
      </c>
      <c r="E1832" s="164" t="s">
        <v>1746</v>
      </c>
      <c r="F1832" s="165" t="s">
        <v>1747</v>
      </c>
      <c r="G1832" s="166" t="s">
        <v>319</v>
      </c>
      <c r="H1832" s="167">
        <v>340.35300000000001</v>
      </c>
      <c r="I1832" s="168">
        <v>53.42</v>
      </c>
      <c r="J1832" s="168">
        <f>ROUND(I1832*H1832,2)</f>
        <v>18181.66</v>
      </c>
      <c r="K1832" s="165" t="s">
        <v>1</v>
      </c>
      <c r="L1832" s="169"/>
      <c r="M1832" s="170" t="s">
        <v>1</v>
      </c>
      <c r="N1832" s="171" t="s">
        <v>38</v>
      </c>
      <c r="O1832" s="137">
        <v>0</v>
      </c>
      <c r="P1832" s="137">
        <f>O1832*H1832</f>
        <v>0</v>
      </c>
      <c r="Q1832" s="137">
        <v>2.9999999999999997E-4</v>
      </c>
      <c r="R1832" s="137">
        <f>Q1832*H1832</f>
        <v>0.1021059</v>
      </c>
      <c r="S1832" s="137">
        <v>0</v>
      </c>
      <c r="T1832" s="138">
        <f>S1832*H1832</f>
        <v>0</v>
      </c>
      <c r="AR1832" s="139" t="s">
        <v>1381</v>
      </c>
      <c r="AT1832" s="139" t="s">
        <v>325</v>
      </c>
      <c r="AU1832" s="139" t="s">
        <v>190</v>
      </c>
      <c r="AY1832" s="17" t="s">
        <v>182</v>
      </c>
      <c r="BE1832" s="140">
        <f>IF(N1832="základní",J1832,0)</f>
        <v>0</v>
      </c>
      <c r="BF1832" s="140">
        <f>IF(N1832="snížená",J1832,0)</f>
        <v>18181.66</v>
      </c>
      <c r="BG1832" s="140">
        <f>IF(N1832="zákl. přenesená",J1832,0)</f>
        <v>0</v>
      </c>
      <c r="BH1832" s="140">
        <f>IF(N1832="sníž. přenesená",J1832,0)</f>
        <v>0</v>
      </c>
      <c r="BI1832" s="140">
        <f>IF(N1832="nulová",J1832,0)</f>
        <v>0</v>
      </c>
      <c r="BJ1832" s="17" t="s">
        <v>190</v>
      </c>
      <c r="BK1832" s="140">
        <f>ROUND(I1832*H1832,2)</f>
        <v>18181.66</v>
      </c>
      <c r="BL1832" s="17" t="s">
        <v>271</v>
      </c>
      <c r="BM1832" s="139" t="s">
        <v>1748</v>
      </c>
    </row>
    <row r="1833" spans="2:65" s="1" customFormat="1" ht="29.25">
      <c r="B1833" s="29"/>
      <c r="D1833" s="141" t="s">
        <v>192</v>
      </c>
      <c r="F1833" s="142" t="s">
        <v>1747</v>
      </c>
      <c r="L1833" s="29"/>
      <c r="M1833" s="143"/>
      <c r="T1833" s="53"/>
      <c r="AT1833" s="17" t="s">
        <v>192</v>
      </c>
      <c r="AU1833" s="17" t="s">
        <v>190</v>
      </c>
    </row>
    <row r="1834" spans="2:65" s="13" customFormat="1">
      <c r="B1834" s="151"/>
      <c r="D1834" s="141" t="s">
        <v>196</v>
      </c>
      <c r="F1834" s="153" t="s">
        <v>1749</v>
      </c>
      <c r="H1834" s="154">
        <v>340.35300000000001</v>
      </c>
      <c r="L1834" s="151"/>
      <c r="M1834" s="155"/>
      <c r="T1834" s="156"/>
      <c r="AT1834" s="152" t="s">
        <v>196</v>
      </c>
      <c r="AU1834" s="152" t="s">
        <v>190</v>
      </c>
      <c r="AV1834" s="13" t="s">
        <v>190</v>
      </c>
      <c r="AW1834" s="13" t="s">
        <v>4</v>
      </c>
      <c r="AX1834" s="13" t="s">
        <v>80</v>
      </c>
      <c r="AY1834" s="152" t="s">
        <v>182</v>
      </c>
    </row>
    <row r="1835" spans="2:65" s="1" customFormat="1" ht="24.2" customHeight="1">
      <c r="B1835" s="29"/>
      <c r="C1835" s="129" t="s">
        <v>1750</v>
      </c>
      <c r="D1835" s="129" t="s">
        <v>184</v>
      </c>
      <c r="E1835" s="130" t="s">
        <v>1751</v>
      </c>
      <c r="F1835" s="131" t="s">
        <v>1752</v>
      </c>
      <c r="G1835" s="132" t="s">
        <v>187</v>
      </c>
      <c r="H1835" s="133">
        <v>75.581999999999994</v>
      </c>
      <c r="I1835" s="134">
        <v>240</v>
      </c>
      <c r="J1835" s="134">
        <f>ROUND(I1835*H1835,2)</f>
        <v>18139.68</v>
      </c>
      <c r="K1835" s="131" t="s">
        <v>188</v>
      </c>
      <c r="L1835" s="29"/>
      <c r="M1835" s="135" t="s">
        <v>1</v>
      </c>
      <c r="N1835" s="136" t="s">
        <v>38</v>
      </c>
      <c r="O1835" s="137">
        <v>0.24099999999999999</v>
      </c>
      <c r="P1835" s="137">
        <f>O1835*H1835</f>
        <v>18.215261999999999</v>
      </c>
      <c r="Q1835" s="137">
        <v>6.0000000000000001E-3</v>
      </c>
      <c r="R1835" s="137">
        <f>Q1835*H1835</f>
        <v>0.45349199999999995</v>
      </c>
      <c r="S1835" s="137">
        <v>0</v>
      </c>
      <c r="T1835" s="138">
        <f>S1835*H1835</f>
        <v>0</v>
      </c>
      <c r="AR1835" s="139" t="s">
        <v>271</v>
      </c>
      <c r="AT1835" s="139" t="s">
        <v>184</v>
      </c>
      <c r="AU1835" s="139" t="s">
        <v>190</v>
      </c>
      <c r="AY1835" s="17" t="s">
        <v>182</v>
      </c>
      <c r="BE1835" s="140">
        <f>IF(N1835="základní",J1835,0)</f>
        <v>0</v>
      </c>
      <c r="BF1835" s="140">
        <f>IF(N1835="snížená",J1835,0)</f>
        <v>18139.68</v>
      </c>
      <c r="BG1835" s="140">
        <f>IF(N1835="zákl. přenesená",J1835,0)</f>
        <v>0</v>
      </c>
      <c r="BH1835" s="140">
        <f>IF(N1835="sníž. přenesená",J1835,0)</f>
        <v>0</v>
      </c>
      <c r="BI1835" s="140">
        <f>IF(N1835="nulová",J1835,0)</f>
        <v>0</v>
      </c>
      <c r="BJ1835" s="17" t="s">
        <v>190</v>
      </c>
      <c r="BK1835" s="140">
        <f>ROUND(I1835*H1835,2)</f>
        <v>18139.68</v>
      </c>
      <c r="BL1835" s="17" t="s">
        <v>271</v>
      </c>
      <c r="BM1835" s="139" t="s">
        <v>1753</v>
      </c>
    </row>
    <row r="1836" spans="2:65" s="1" customFormat="1" ht="29.25">
      <c r="B1836" s="29"/>
      <c r="D1836" s="141" t="s">
        <v>192</v>
      </c>
      <c r="F1836" s="142" t="s">
        <v>1754</v>
      </c>
      <c r="L1836" s="29"/>
      <c r="M1836" s="143"/>
      <c r="T1836" s="53"/>
      <c r="AT1836" s="17" t="s">
        <v>192</v>
      </c>
      <c r="AU1836" s="17" t="s">
        <v>190</v>
      </c>
    </row>
    <row r="1837" spans="2:65" s="1" customFormat="1">
      <c r="B1837" s="29"/>
      <c r="D1837" s="144" t="s">
        <v>194</v>
      </c>
      <c r="F1837" s="145" t="s">
        <v>1755</v>
      </c>
      <c r="L1837" s="29"/>
      <c r="M1837" s="143"/>
      <c r="T1837" s="53"/>
      <c r="AT1837" s="17" t="s">
        <v>194</v>
      </c>
      <c r="AU1837" s="17" t="s">
        <v>190</v>
      </c>
    </row>
    <row r="1838" spans="2:65" s="12" customFormat="1">
      <c r="B1838" s="146"/>
      <c r="D1838" s="141" t="s">
        <v>196</v>
      </c>
      <c r="E1838" s="147" t="s">
        <v>1</v>
      </c>
      <c r="F1838" s="148" t="s">
        <v>364</v>
      </c>
      <c r="H1838" s="147" t="s">
        <v>1</v>
      </c>
      <c r="L1838" s="146"/>
      <c r="M1838" s="149"/>
      <c r="T1838" s="150"/>
      <c r="AT1838" s="147" t="s">
        <v>196</v>
      </c>
      <c r="AU1838" s="147" t="s">
        <v>190</v>
      </c>
      <c r="AV1838" s="12" t="s">
        <v>80</v>
      </c>
      <c r="AW1838" s="12" t="s">
        <v>27</v>
      </c>
      <c r="AX1838" s="12" t="s">
        <v>72</v>
      </c>
      <c r="AY1838" s="147" t="s">
        <v>182</v>
      </c>
    </row>
    <row r="1839" spans="2:65" s="12" customFormat="1">
      <c r="B1839" s="146"/>
      <c r="D1839" s="141" t="s">
        <v>196</v>
      </c>
      <c r="E1839" s="147" t="s">
        <v>1</v>
      </c>
      <c r="F1839" s="148" t="s">
        <v>1756</v>
      </c>
      <c r="H1839" s="147" t="s">
        <v>1</v>
      </c>
      <c r="L1839" s="146"/>
      <c r="M1839" s="149"/>
      <c r="T1839" s="150"/>
      <c r="AT1839" s="147" t="s">
        <v>196</v>
      </c>
      <c r="AU1839" s="147" t="s">
        <v>190</v>
      </c>
      <c r="AV1839" s="12" t="s">
        <v>80</v>
      </c>
      <c r="AW1839" s="12" t="s">
        <v>27</v>
      </c>
      <c r="AX1839" s="12" t="s">
        <v>72</v>
      </c>
      <c r="AY1839" s="147" t="s">
        <v>182</v>
      </c>
    </row>
    <row r="1840" spans="2:65" s="13" customFormat="1">
      <c r="B1840" s="151"/>
      <c r="D1840" s="141" t="s">
        <v>196</v>
      </c>
      <c r="E1840" s="152" t="s">
        <v>1</v>
      </c>
      <c r="F1840" s="153" t="s">
        <v>1757</v>
      </c>
      <c r="H1840" s="154">
        <v>30.361999999999998</v>
      </c>
      <c r="L1840" s="151"/>
      <c r="M1840" s="155"/>
      <c r="T1840" s="156"/>
      <c r="AT1840" s="152" t="s">
        <v>196</v>
      </c>
      <c r="AU1840" s="152" t="s">
        <v>190</v>
      </c>
      <c r="AV1840" s="13" t="s">
        <v>190</v>
      </c>
      <c r="AW1840" s="13" t="s">
        <v>27</v>
      </c>
      <c r="AX1840" s="13" t="s">
        <v>72</v>
      </c>
      <c r="AY1840" s="152" t="s">
        <v>182</v>
      </c>
    </row>
    <row r="1841" spans="2:65" s="13" customFormat="1">
      <c r="B1841" s="151"/>
      <c r="D1841" s="141" t="s">
        <v>196</v>
      </c>
      <c r="E1841" s="152" t="s">
        <v>1</v>
      </c>
      <c r="F1841" s="153" t="s">
        <v>1758</v>
      </c>
      <c r="H1841" s="154">
        <v>45.22</v>
      </c>
      <c r="L1841" s="151"/>
      <c r="M1841" s="155"/>
      <c r="T1841" s="156"/>
      <c r="AT1841" s="152" t="s">
        <v>196</v>
      </c>
      <c r="AU1841" s="152" t="s">
        <v>190</v>
      </c>
      <c r="AV1841" s="13" t="s">
        <v>190</v>
      </c>
      <c r="AW1841" s="13" t="s">
        <v>27</v>
      </c>
      <c r="AX1841" s="13" t="s">
        <v>72</v>
      </c>
      <c r="AY1841" s="152" t="s">
        <v>182</v>
      </c>
    </row>
    <row r="1842" spans="2:65" s="14" customFormat="1">
      <c r="B1842" s="157"/>
      <c r="D1842" s="141" t="s">
        <v>196</v>
      </c>
      <c r="E1842" s="158" t="s">
        <v>1</v>
      </c>
      <c r="F1842" s="159" t="s">
        <v>201</v>
      </c>
      <c r="H1842" s="160">
        <v>75.581999999999994</v>
      </c>
      <c r="L1842" s="157"/>
      <c r="M1842" s="161"/>
      <c r="T1842" s="162"/>
      <c r="AT1842" s="158" t="s">
        <v>196</v>
      </c>
      <c r="AU1842" s="158" t="s">
        <v>190</v>
      </c>
      <c r="AV1842" s="14" t="s">
        <v>189</v>
      </c>
      <c r="AW1842" s="14" t="s">
        <v>27</v>
      </c>
      <c r="AX1842" s="14" t="s">
        <v>80</v>
      </c>
      <c r="AY1842" s="158" t="s">
        <v>182</v>
      </c>
    </row>
    <row r="1843" spans="2:65" s="1" customFormat="1" ht="24.2" customHeight="1">
      <c r="B1843" s="29"/>
      <c r="C1843" s="163" t="s">
        <v>1759</v>
      </c>
      <c r="D1843" s="163" t="s">
        <v>325</v>
      </c>
      <c r="E1843" s="164" t="s">
        <v>1760</v>
      </c>
      <c r="F1843" s="165" t="s">
        <v>1761</v>
      </c>
      <c r="G1843" s="166" t="s">
        <v>187</v>
      </c>
      <c r="H1843" s="167">
        <v>79.361000000000004</v>
      </c>
      <c r="I1843" s="168">
        <v>969.99</v>
      </c>
      <c r="J1843" s="168">
        <f>ROUND(I1843*H1843,2)</f>
        <v>76979.38</v>
      </c>
      <c r="K1843" s="165" t="s">
        <v>1</v>
      </c>
      <c r="L1843" s="169"/>
      <c r="M1843" s="170" t="s">
        <v>1</v>
      </c>
      <c r="N1843" s="171" t="s">
        <v>38</v>
      </c>
      <c r="O1843" s="137">
        <v>0</v>
      </c>
      <c r="P1843" s="137">
        <f>O1843*H1843</f>
        <v>0</v>
      </c>
      <c r="Q1843" s="137">
        <v>3.0000000000000001E-3</v>
      </c>
      <c r="R1843" s="137">
        <f>Q1843*H1843</f>
        <v>0.23808300000000002</v>
      </c>
      <c r="S1843" s="137">
        <v>0</v>
      </c>
      <c r="T1843" s="138">
        <f>S1843*H1843</f>
        <v>0</v>
      </c>
      <c r="AR1843" s="139" t="s">
        <v>1381</v>
      </c>
      <c r="AT1843" s="139" t="s">
        <v>325</v>
      </c>
      <c r="AU1843" s="139" t="s">
        <v>190</v>
      </c>
      <c r="AY1843" s="17" t="s">
        <v>182</v>
      </c>
      <c r="BE1843" s="140">
        <f>IF(N1843="základní",J1843,0)</f>
        <v>0</v>
      </c>
      <c r="BF1843" s="140">
        <f>IF(N1843="snížená",J1843,0)</f>
        <v>76979.38</v>
      </c>
      <c r="BG1843" s="140">
        <f>IF(N1843="zákl. přenesená",J1843,0)</f>
        <v>0</v>
      </c>
      <c r="BH1843" s="140">
        <f>IF(N1843="sníž. přenesená",J1843,0)</f>
        <v>0</v>
      </c>
      <c r="BI1843" s="140">
        <f>IF(N1843="nulová",J1843,0)</f>
        <v>0</v>
      </c>
      <c r="BJ1843" s="17" t="s">
        <v>190</v>
      </c>
      <c r="BK1843" s="140">
        <f>ROUND(I1843*H1843,2)</f>
        <v>76979.38</v>
      </c>
      <c r="BL1843" s="17" t="s">
        <v>271</v>
      </c>
      <c r="BM1843" s="139" t="s">
        <v>1762</v>
      </c>
    </row>
    <row r="1844" spans="2:65" s="1" customFormat="1" ht="19.5">
      <c r="B1844" s="29"/>
      <c r="D1844" s="141" t="s">
        <v>192</v>
      </c>
      <c r="F1844" s="142" t="s">
        <v>1761</v>
      </c>
      <c r="L1844" s="29"/>
      <c r="M1844" s="143"/>
      <c r="T1844" s="53"/>
      <c r="AT1844" s="17" t="s">
        <v>192</v>
      </c>
      <c r="AU1844" s="17" t="s">
        <v>190</v>
      </c>
    </row>
    <row r="1845" spans="2:65" s="13" customFormat="1">
      <c r="B1845" s="151"/>
      <c r="D1845" s="141" t="s">
        <v>196</v>
      </c>
      <c r="F1845" s="153" t="s">
        <v>1763</v>
      </c>
      <c r="H1845" s="154">
        <v>79.361000000000004</v>
      </c>
      <c r="L1845" s="151"/>
      <c r="M1845" s="155"/>
      <c r="T1845" s="156"/>
      <c r="AT1845" s="152" t="s">
        <v>196</v>
      </c>
      <c r="AU1845" s="152" t="s">
        <v>190</v>
      </c>
      <c r="AV1845" s="13" t="s">
        <v>190</v>
      </c>
      <c r="AW1845" s="13" t="s">
        <v>4</v>
      </c>
      <c r="AX1845" s="13" t="s">
        <v>80</v>
      </c>
      <c r="AY1845" s="152" t="s">
        <v>182</v>
      </c>
    </row>
    <row r="1846" spans="2:65" s="1" customFormat="1" ht="24.2" customHeight="1">
      <c r="B1846" s="29"/>
      <c r="C1846" s="129" t="s">
        <v>1764</v>
      </c>
      <c r="D1846" s="129" t="s">
        <v>184</v>
      </c>
      <c r="E1846" s="130" t="s">
        <v>1751</v>
      </c>
      <c r="F1846" s="131" t="s">
        <v>1752</v>
      </c>
      <c r="G1846" s="132" t="s">
        <v>187</v>
      </c>
      <c r="H1846" s="133">
        <v>86.697999999999993</v>
      </c>
      <c r="I1846" s="134">
        <v>240</v>
      </c>
      <c r="J1846" s="134">
        <f>ROUND(I1846*H1846,2)</f>
        <v>20807.52</v>
      </c>
      <c r="K1846" s="131" t="s">
        <v>188</v>
      </c>
      <c r="L1846" s="29"/>
      <c r="M1846" s="135" t="s">
        <v>1</v>
      </c>
      <c r="N1846" s="136" t="s">
        <v>38</v>
      </c>
      <c r="O1846" s="137">
        <v>0.24099999999999999</v>
      </c>
      <c r="P1846" s="137">
        <f>O1846*H1846</f>
        <v>20.894217999999999</v>
      </c>
      <c r="Q1846" s="137">
        <v>6.0000000000000001E-3</v>
      </c>
      <c r="R1846" s="137">
        <f>Q1846*H1846</f>
        <v>0.52018799999999998</v>
      </c>
      <c r="S1846" s="137">
        <v>0</v>
      </c>
      <c r="T1846" s="138">
        <f>S1846*H1846</f>
        <v>0</v>
      </c>
      <c r="AR1846" s="139" t="s">
        <v>271</v>
      </c>
      <c r="AT1846" s="139" t="s">
        <v>184</v>
      </c>
      <c r="AU1846" s="139" t="s">
        <v>190</v>
      </c>
      <c r="AY1846" s="17" t="s">
        <v>182</v>
      </c>
      <c r="BE1846" s="140">
        <f>IF(N1846="základní",J1846,0)</f>
        <v>0</v>
      </c>
      <c r="BF1846" s="140">
        <f>IF(N1846="snížená",J1846,0)</f>
        <v>20807.52</v>
      </c>
      <c r="BG1846" s="140">
        <f>IF(N1846="zákl. přenesená",J1846,0)</f>
        <v>0</v>
      </c>
      <c r="BH1846" s="140">
        <f>IF(N1846="sníž. přenesená",J1846,0)</f>
        <v>0</v>
      </c>
      <c r="BI1846" s="140">
        <f>IF(N1846="nulová",J1846,0)</f>
        <v>0</v>
      </c>
      <c r="BJ1846" s="17" t="s">
        <v>190</v>
      </c>
      <c r="BK1846" s="140">
        <f>ROUND(I1846*H1846,2)</f>
        <v>20807.52</v>
      </c>
      <c r="BL1846" s="17" t="s">
        <v>271</v>
      </c>
      <c r="BM1846" s="139" t="s">
        <v>1765</v>
      </c>
    </row>
    <row r="1847" spans="2:65" s="1" customFormat="1" ht="29.25">
      <c r="B1847" s="29"/>
      <c r="D1847" s="141" t="s">
        <v>192</v>
      </c>
      <c r="F1847" s="142" t="s">
        <v>1754</v>
      </c>
      <c r="L1847" s="29"/>
      <c r="M1847" s="143"/>
      <c r="T1847" s="53"/>
      <c r="AT1847" s="17" t="s">
        <v>192</v>
      </c>
      <c r="AU1847" s="17" t="s">
        <v>190</v>
      </c>
    </row>
    <row r="1848" spans="2:65" s="1" customFormat="1">
      <c r="B1848" s="29"/>
      <c r="D1848" s="144" t="s">
        <v>194</v>
      </c>
      <c r="F1848" s="145" t="s">
        <v>1755</v>
      </c>
      <c r="L1848" s="29"/>
      <c r="M1848" s="143"/>
      <c r="T1848" s="53"/>
      <c r="AT1848" s="17" t="s">
        <v>194</v>
      </c>
      <c r="AU1848" s="17" t="s">
        <v>190</v>
      </c>
    </row>
    <row r="1849" spans="2:65" s="12" customFormat="1">
      <c r="B1849" s="146"/>
      <c r="D1849" s="141" t="s">
        <v>196</v>
      </c>
      <c r="E1849" s="147" t="s">
        <v>1</v>
      </c>
      <c r="F1849" s="148" t="s">
        <v>341</v>
      </c>
      <c r="H1849" s="147" t="s">
        <v>1</v>
      </c>
      <c r="L1849" s="146"/>
      <c r="M1849" s="149"/>
      <c r="T1849" s="150"/>
      <c r="AT1849" s="147" t="s">
        <v>196</v>
      </c>
      <c r="AU1849" s="147" t="s">
        <v>190</v>
      </c>
      <c r="AV1849" s="12" t="s">
        <v>80</v>
      </c>
      <c r="AW1849" s="12" t="s">
        <v>27</v>
      </c>
      <c r="AX1849" s="12" t="s">
        <v>72</v>
      </c>
      <c r="AY1849" s="147" t="s">
        <v>182</v>
      </c>
    </row>
    <row r="1850" spans="2:65" s="12" customFormat="1">
      <c r="B1850" s="146"/>
      <c r="D1850" s="141" t="s">
        <v>196</v>
      </c>
      <c r="E1850" s="147" t="s">
        <v>1</v>
      </c>
      <c r="F1850" s="148" t="s">
        <v>1766</v>
      </c>
      <c r="H1850" s="147" t="s">
        <v>1</v>
      </c>
      <c r="L1850" s="146"/>
      <c r="M1850" s="149"/>
      <c r="T1850" s="150"/>
      <c r="AT1850" s="147" t="s">
        <v>196</v>
      </c>
      <c r="AU1850" s="147" t="s">
        <v>190</v>
      </c>
      <c r="AV1850" s="12" t="s">
        <v>80</v>
      </c>
      <c r="AW1850" s="12" t="s">
        <v>27</v>
      </c>
      <c r="AX1850" s="12" t="s">
        <v>72</v>
      </c>
      <c r="AY1850" s="147" t="s">
        <v>182</v>
      </c>
    </row>
    <row r="1851" spans="2:65" s="13" customFormat="1">
      <c r="B1851" s="151"/>
      <c r="D1851" s="141" t="s">
        <v>196</v>
      </c>
      <c r="E1851" s="152" t="s">
        <v>1</v>
      </c>
      <c r="F1851" s="153" t="s">
        <v>1767</v>
      </c>
      <c r="H1851" s="154">
        <v>36.432000000000002</v>
      </c>
      <c r="L1851" s="151"/>
      <c r="M1851" s="155"/>
      <c r="T1851" s="156"/>
      <c r="AT1851" s="152" t="s">
        <v>196</v>
      </c>
      <c r="AU1851" s="152" t="s">
        <v>190</v>
      </c>
      <c r="AV1851" s="13" t="s">
        <v>190</v>
      </c>
      <c r="AW1851" s="13" t="s">
        <v>27</v>
      </c>
      <c r="AX1851" s="13" t="s">
        <v>72</v>
      </c>
      <c r="AY1851" s="152" t="s">
        <v>182</v>
      </c>
    </row>
    <row r="1852" spans="2:65" s="13" customFormat="1">
      <c r="B1852" s="151"/>
      <c r="D1852" s="141" t="s">
        <v>196</v>
      </c>
      <c r="E1852" s="152" t="s">
        <v>1</v>
      </c>
      <c r="F1852" s="153" t="s">
        <v>1768</v>
      </c>
      <c r="H1852" s="154">
        <v>6.2169999999999996</v>
      </c>
      <c r="L1852" s="151"/>
      <c r="M1852" s="155"/>
      <c r="T1852" s="156"/>
      <c r="AT1852" s="152" t="s">
        <v>196</v>
      </c>
      <c r="AU1852" s="152" t="s">
        <v>190</v>
      </c>
      <c r="AV1852" s="13" t="s">
        <v>190</v>
      </c>
      <c r="AW1852" s="13" t="s">
        <v>27</v>
      </c>
      <c r="AX1852" s="13" t="s">
        <v>72</v>
      </c>
      <c r="AY1852" s="152" t="s">
        <v>182</v>
      </c>
    </row>
    <row r="1853" spans="2:65" s="13" customFormat="1">
      <c r="B1853" s="151"/>
      <c r="D1853" s="141" t="s">
        <v>196</v>
      </c>
      <c r="E1853" s="152" t="s">
        <v>1</v>
      </c>
      <c r="F1853" s="153" t="s">
        <v>1769</v>
      </c>
      <c r="H1853" s="154">
        <v>13.958</v>
      </c>
      <c r="L1853" s="151"/>
      <c r="M1853" s="155"/>
      <c r="T1853" s="156"/>
      <c r="AT1853" s="152" t="s">
        <v>196</v>
      </c>
      <c r="AU1853" s="152" t="s">
        <v>190</v>
      </c>
      <c r="AV1853" s="13" t="s">
        <v>190</v>
      </c>
      <c r="AW1853" s="13" t="s">
        <v>27</v>
      </c>
      <c r="AX1853" s="13" t="s">
        <v>72</v>
      </c>
      <c r="AY1853" s="152" t="s">
        <v>182</v>
      </c>
    </row>
    <row r="1854" spans="2:65" s="13" customFormat="1">
      <c r="B1854" s="151"/>
      <c r="D1854" s="141" t="s">
        <v>196</v>
      </c>
      <c r="E1854" s="152" t="s">
        <v>1</v>
      </c>
      <c r="F1854" s="153" t="s">
        <v>1770</v>
      </c>
      <c r="H1854" s="154">
        <v>6.3170000000000002</v>
      </c>
      <c r="L1854" s="151"/>
      <c r="M1854" s="155"/>
      <c r="T1854" s="156"/>
      <c r="AT1854" s="152" t="s">
        <v>196</v>
      </c>
      <c r="AU1854" s="152" t="s">
        <v>190</v>
      </c>
      <c r="AV1854" s="13" t="s">
        <v>190</v>
      </c>
      <c r="AW1854" s="13" t="s">
        <v>27</v>
      </c>
      <c r="AX1854" s="13" t="s">
        <v>72</v>
      </c>
      <c r="AY1854" s="152" t="s">
        <v>182</v>
      </c>
    </row>
    <row r="1855" spans="2:65" s="13" customFormat="1">
      <c r="B1855" s="151"/>
      <c r="D1855" s="141" t="s">
        <v>196</v>
      </c>
      <c r="E1855" s="152" t="s">
        <v>1</v>
      </c>
      <c r="F1855" s="153" t="s">
        <v>1771</v>
      </c>
      <c r="H1855" s="154">
        <v>7.8650000000000002</v>
      </c>
      <c r="L1855" s="151"/>
      <c r="M1855" s="155"/>
      <c r="T1855" s="156"/>
      <c r="AT1855" s="152" t="s">
        <v>196</v>
      </c>
      <c r="AU1855" s="152" t="s">
        <v>190</v>
      </c>
      <c r="AV1855" s="13" t="s">
        <v>190</v>
      </c>
      <c r="AW1855" s="13" t="s">
        <v>27</v>
      </c>
      <c r="AX1855" s="13" t="s">
        <v>72</v>
      </c>
      <c r="AY1855" s="152" t="s">
        <v>182</v>
      </c>
    </row>
    <row r="1856" spans="2:65" s="13" customFormat="1">
      <c r="B1856" s="151"/>
      <c r="D1856" s="141" t="s">
        <v>196</v>
      </c>
      <c r="E1856" s="152" t="s">
        <v>1</v>
      </c>
      <c r="F1856" s="153" t="s">
        <v>1772</v>
      </c>
      <c r="H1856" s="154">
        <v>7.2610000000000001</v>
      </c>
      <c r="L1856" s="151"/>
      <c r="M1856" s="155"/>
      <c r="T1856" s="156"/>
      <c r="AT1856" s="152" t="s">
        <v>196</v>
      </c>
      <c r="AU1856" s="152" t="s">
        <v>190</v>
      </c>
      <c r="AV1856" s="13" t="s">
        <v>190</v>
      </c>
      <c r="AW1856" s="13" t="s">
        <v>27</v>
      </c>
      <c r="AX1856" s="13" t="s">
        <v>72</v>
      </c>
      <c r="AY1856" s="152" t="s">
        <v>182</v>
      </c>
    </row>
    <row r="1857" spans="2:65" s="13" customFormat="1">
      <c r="B1857" s="151"/>
      <c r="D1857" s="141" t="s">
        <v>196</v>
      </c>
      <c r="E1857" s="152" t="s">
        <v>1</v>
      </c>
      <c r="F1857" s="153" t="s">
        <v>1773</v>
      </c>
      <c r="H1857" s="154">
        <v>1.2E-2</v>
      </c>
      <c r="L1857" s="151"/>
      <c r="M1857" s="155"/>
      <c r="T1857" s="156"/>
      <c r="AT1857" s="152" t="s">
        <v>196</v>
      </c>
      <c r="AU1857" s="152" t="s">
        <v>190</v>
      </c>
      <c r="AV1857" s="13" t="s">
        <v>190</v>
      </c>
      <c r="AW1857" s="13" t="s">
        <v>27</v>
      </c>
      <c r="AX1857" s="13" t="s">
        <v>72</v>
      </c>
      <c r="AY1857" s="152" t="s">
        <v>182</v>
      </c>
    </row>
    <row r="1858" spans="2:65" s="13" customFormat="1">
      <c r="B1858" s="151"/>
      <c r="D1858" s="141" t="s">
        <v>196</v>
      </c>
      <c r="E1858" s="152" t="s">
        <v>1</v>
      </c>
      <c r="F1858" s="153" t="s">
        <v>1774</v>
      </c>
      <c r="H1858" s="154">
        <v>2.8079999999999998</v>
      </c>
      <c r="L1858" s="151"/>
      <c r="M1858" s="155"/>
      <c r="T1858" s="156"/>
      <c r="AT1858" s="152" t="s">
        <v>196</v>
      </c>
      <c r="AU1858" s="152" t="s">
        <v>190</v>
      </c>
      <c r="AV1858" s="13" t="s">
        <v>190</v>
      </c>
      <c r="AW1858" s="13" t="s">
        <v>27</v>
      </c>
      <c r="AX1858" s="13" t="s">
        <v>72</v>
      </c>
      <c r="AY1858" s="152" t="s">
        <v>182</v>
      </c>
    </row>
    <row r="1859" spans="2:65" s="13" customFormat="1">
      <c r="B1859" s="151"/>
      <c r="D1859" s="141" t="s">
        <v>196</v>
      </c>
      <c r="E1859" s="152" t="s">
        <v>1</v>
      </c>
      <c r="F1859" s="153" t="s">
        <v>1775</v>
      </c>
      <c r="H1859" s="154">
        <v>5.3630000000000004</v>
      </c>
      <c r="L1859" s="151"/>
      <c r="M1859" s="155"/>
      <c r="T1859" s="156"/>
      <c r="AT1859" s="152" t="s">
        <v>196</v>
      </c>
      <c r="AU1859" s="152" t="s">
        <v>190</v>
      </c>
      <c r="AV1859" s="13" t="s">
        <v>190</v>
      </c>
      <c r="AW1859" s="13" t="s">
        <v>27</v>
      </c>
      <c r="AX1859" s="13" t="s">
        <v>72</v>
      </c>
      <c r="AY1859" s="152" t="s">
        <v>182</v>
      </c>
    </row>
    <row r="1860" spans="2:65" s="13" customFormat="1">
      <c r="B1860" s="151"/>
      <c r="D1860" s="141" t="s">
        <v>196</v>
      </c>
      <c r="E1860" s="152" t="s">
        <v>1</v>
      </c>
      <c r="F1860" s="153" t="s">
        <v>1776</v>
      </c>
      <c r="H1860" s="154">
        <v>0.46500000000000002</v>
      </c>
      <c r="L1860" s="151"/>
      <c r="M1860" s="155"/>
      <c r="T1860" s="156"/>
      <c r="AT1860" s="152" t="s">
        <v>196</v>
      </c>
      <c r="AU1860" s="152" t="s">
        <v>190</v>
      </c>
      <c r="AV1860" s="13" t="s">
        <v>190</v>
      </c>
      <c r="AW1860" s="13" t="s">
        <v>27</v>
      </c>
      <c r="AX1860" s="13" t="s">
        <v>72</v>
      </c>
      <c r="AY1860" s="152" t="s">
        <v>182</v>
      </c>
    </row>
    <row r="1861" spans="2:65" s="14" customFormat="1">
      <c r="B1861" s="157"/>
      <c r="D1861" s="141" t="s">
        <v>196</v>
      </c>
      <c r="E1861" s="158" t="s">
        <v>1</v>
      </c>
      <c r="F1861" s="159" t="s">
        <v>201</v>
      </c>
      <c r="H1861" s="160">
        <v>86.697999999999993</v>
      </c>
      <c r="L1861" s="157"/>
      <c r="M1861" s="161"/>
      <c r="T1861" s="162"/>
      <c r="AT1861" s="158" t="s">
        <v>196</v>
      </c>
      <c r="AU1861" s="158" t="s">
        <v>190</v>
      </c>
      <c r="AV1861" s="14" t="s">
        <v>189</v>
      </c>
      <c r="AW1861" s="14" t="s">
        <v>27</v>
      </c>
      <c r="AX1861" s="14" t="s">
        <v>80</v>
      </c>
      <c r="AY1861" s="158" t="s">
        <v>182</v>
      </c>
    </row>
    <row r="1862" spans="2:65" s="1" customFormat="1" ht="24.2" customHeight="1">
      <c r="B1862" s="29"/>
      <c r="C1862" s="163" t="s">
        <v>1777</v>
      </c>
      <c r="D1862" s="163" t="s">
        <v>325</v>
      </c>
      <c r="E1862" s="164" t="s">
        <v>1778</v>
      </c>
      <c r="F1862" s="165" t="s">
        <v>1779</v>
      </c>
      <c r="G1862" s="166" t="s">
        <v>187</v>
      </c>
      <c r="H1862" s="167">
        <v>40.014000000000003</v>
      </c>
      <c r="I1862" s="168">
        <v>483</v>
      </c>
      <c r="J1862" s="168">
        <f>ROUND(I1862*H1862,2)</f>
        <v>19326.759999999998</v>
      </c>
      <c r="K1862" s="165" t="s">
        <v>188</v>
      </c>
      <c r="L1862" s="169"/>
      <c r="M1862" s="170" t="s">
        <v>1</v>
      </c>
      <c r="N1862" s="171" t="s">
        <v>38</v>
      </c>
      <c r="O1862" s="137">
        <v>0</v>
      </c>
      <c r="P1862" s="137">
        <f>O1862*H1862</f>
        <v>0</v>
      </c>
      <c r="Q1862" s="137">
        <v>3.5999999999999999E-3</v>
      </c>
      <c r="R1862" s="137">
        <f>Q1862*H1862</f>
        <v>0.1440504</v>
      </c>
      <c r="S1862" s="137">
        <v>0</v>
      </c>
      <c r="T1862" s="138">
        <f>S1862*H1862</f>
        <v>0</v>
      </c>
      <c r="AR1862" s="139" t="s">
        <v>1381</v>
      </c>
      <c r="AT1862" s="139" t="s">
        <v>325</v>
      </c>
      <c r="AU1862" s="139" t="s">
        <v>190</v>
      </c>
      <c r="AY1862" s="17" t="s">
        <v>182</v>
      </c>
      <c r="BE1862" s="140">
        <f>IF(N1862="základní",J1862,0)</f>
        <v>0</v>
      </c>
      <c r="BF1862" s="140">
        <f>IF(N1862="snížená",J1862,0)</f>
        <v>19326.759999999998</v>
      </c>
      <c r="BG1862" s="140">
        <f>IF(N1862="zákl. přenesená",J1862,0)</f>
        <v>0</v>
      </c>
      <c r="BH1862" s="140">
        <f>IF(N1862="sníž. přenesená",J1862,0)</f>
        <v>0</v>
      </c>
      <c r="BI1862" s="140">
        <f>IF(N1862="nulová",J1862,0)</f>
        <v>0</v>
      </c>
      <c r="BJ1862" s="17" t="s">
        <v>190</v>
      </c>
      <c r="BK1862" s="140">
        <f>ROUND(I1862*H1862,2)</f>
        <v>19326.759999999998</v>
      </c>
      <c r="BL1862" s="17" t="s">
        <v>271</v>
      </c>
      <c r="BM1862" s="139" t="s">
        <v>1780</v>
      </c>
    </row>
    <row r="1863" spans="2:65" s="1" customFormat="1" ht="19.5">
      <c r="B1863" s="29"/>
      <c r="D1863" s="141" t="s">
        <v>192</v>
      </c>
      <c r="F1863" s="142" t="s">
        <v>1779</v>
      </c>
      <c r="L1863" s="29"/>
      <c r="M1863" s="143"/>
      <c r="T1863" s="53"/>
      <c r="AT1863" s="17" t="s">
        <v>192</v>
      </c>
      <c r="AU1863" s="17" t="s">
        <v>190</v>
      </c>
    </row>
    <row r="1864" spans="2:65" s="13" customFormat="1">
      <c r="B1864" s="151"/>
      <c r="D1864" s="141" t="s">
        <v>196</v>
      </c>
      <c r="F1864" s="153" t="s">
        <v>1781</v>
      </c>
      <c r="H1864" s="154">
        <v>40.014000000000003</v>
      </c>
      <c r="L1864" s="151"/>
      <c r="M1864" s="155"/>
      <c r="T1864" s="156"/>
      <c r="AT1864" s="152" t="s">
        <v>196</v>
      </c>
      <c r="AU1864" s="152" t="s">
        <v>190</v>
      </c>
      <c r="AV1864" s="13" t="s">
        <v>190</v>
      </c>
      <c r="AW1864" s="13" t="s">
        <v>4</v>
      </c>
      <c r="AX1864" s="13" t="s">
        <v>80</v>
      </c>
      <c r="AY1864" s="152" t="s">
        <v>182</v>
      </c>
    </row>
    <row r="1865" spans="2:65" s="1" customFormat="1" ht="24.2" customHeight="1">
      <c r="B1865" s="29"/>
      <c r="C1865" s="163" t="s">
        <v>1782</v>
      </c>
      <c r="D1865" s="163" t="s">
        <v>325</v>
      </c>
      <c r="E1865" s="164" t="s">
        <v>1783</v>
      </c>
      <c r="F1865" s="165" t="s">
        <v>1784</v>
      </c>
      <c r="G1865" s="166" t="s">
        <v>187</v>
      </c>
      <c r="H1865" s="167">
        <v>46.683</v>
      </c>
      <c r="I1865" s="168">
        <v>563</v>
      </c>
      <c r="J1865" s="168">
        <f>ROUND(I1865*H1865,2)</f>
        <v>26282.53</v>
      </c>
      <c r="K1865" s="165" t="s">
        <v>188</v>
      </c>
      <c r="L1865" s="169"/>
      <c r="M1865" s="170" t="s">
        <v>1</v>
      </c>
      <c r="N1865" s="171" t="s">
        <v>38</v>
      </c>
      <c r="O1865" s="137">
        <v>0</v>
      </c>
      <c r="P1865" s="137">
        <f>O1865*H1865</f>
        <v>0</v>
      </c>
      <c r="Q1865" s="137">
        <v>4.1000000000000003E-3</v>
      </c>
      <c r="R1865" s="137">
        <f>Q1865*H1865</f>
        <v>0.19140030000000002</v>
      </c>
      <c r="S1865" s="137">
        <v>0</v>
      </c>
      <c r="T1865" s="138">
        <f>S1865*H1865</f>
        <v>0</v>
      </c>
      <c r="AR1865" s="139" t="s">
        <v>1381</v>
      </c>
      <c r="AT1865" s="139" t="s">
        <v>325</v>
      </c>
      <c r="AU1865" s="139" t="s">
        <v>190</v>
      </c>
      <c r="AY1865" s="17" t="s">
        <v>182</v>
      </c>
      <c r="BE1865" s="140">
        <f>IF(N1865="základní",J1865,0)</f>
        <v>0</v>
      </c>
      <c r="BF1865" s="140">
        <f>IF(N1865="snížená",J1865,0)</f>
        <v>26282.53</v>
      </c>
      <c r="BG1865" s="140">
        <f>IF(N1865="zákl. přenesená",J1865,0)</f>
        <v>0</v>
      </c>
      <c r="BH1865" s="140">
        <f>IF(N1865="sníž. přenesená",J1865,0)</f>
        <v>0</v>
      </c>
      <c r="BI1865" s="140">
        <f>IF(N1865="nulová",J1865,0)</f>
        <v>0</v>
      </c>
      <c r="BJ1865" s="17" t="s">
        <v>190</v>
      </c>
      <c r="BK1865" s="140">
        <f>ROUND(I1865*H1865,2)</f>
        <v>26282.53</v>
      </c>
      <c r="BL1865" s="17" t="s">
        <v>271</v>
      </c>
      <c r="BM1865" s="139" t="s">
        <v>1785</v>
      </c>
    </row>
    <row r="1866" spans="2:65" s="1" customFormat="1" ht="19.5">
      <c r="B1866" s="29"/>
      <c r="D1866" s="141" t="s">
        <v>192</v>
      </c>
      <c r="F1866" s="142" t="s">
        <v>1784</v>
      </c>
      <c r="L1866" s="29"/>
      <c r="M1866" s="143"/>
      <c r="T1866" s="53"/>
      <c r="AT1866" s="17" t="s">
        <v>192</v>
      </c>
      <c r="AU1866" s="17" t="s">
        <v>190</v>
      </c>
    </row>
    <row r="1867" spans="2:65" s="13" customFormat="1">
      <c r="B1867" s="151"/>
      <c r="D1867" s="141" t="s">
        <v>196</v>
      </c>
      <c r="F1867" s="153" t="s">
        <v>1786</v>
      </c>
      <c r="H1867" s="154">
        <v>46.683</v>
      </c>
      <c r="L1867" s="151"/>
      <c r="M1867" s="155"/>
      <c r="T1867" s="156"/>
      <c r="AT1867" s="152" t="s">
        <v>196</v>
      </c>
      <c r="AU1867" s="152" t="s">
        <v>190</v>
      </c>
      <c r="AV1867" s="13" t="s">
        <v>190</v>
      </c>
      <c r="AW1867" s="13" t="s">
        <v>4</v>
      </c>
      <c r="AX1867" s="13" t="s">
        <v>80</v>
      </c>
      <c r="AY1867" s="152" t="s">
        <v>182</v>
      </c>
    </row>
    <row r="1868" spans="2:65" s="1" customFormat="1" ht="24.2" customHeight="1">
      <c r="B1868" s="29"/>
      <c r="C1868" s="129" t="s">
        <v>1787</v>
      </c>
      <c r="D1868" s="129" t="s">
        <v>184</v>
      </c>
      <c r="E1868" s="130" t="s">
        <v>1751</v>
      </c>
      <c r="F1868" s="131" t="s">
        <v>1752</v>
      </c>
      <c r="G1868" s="132" t="s">
        <v>187</v>
      </c>
      <c r="H1868" s="133">
        <v>8.4990000000000006</v>
      </c>
      <c r="I1868" s="134">
        <v>240</v>
      </c>
      <c r="J1868" s="134">
        <f>ROUND(I1868*H1868,2)</f>
        <v>2039.76</v>
      </c>
      <c r="K1868" s="131" t="s">
        <v>188</v>
      </c>
      <c r="L1868" s="29"/>
      <c r="M1868" s="135" t="s">
        <v>1</v>
      </c>
      <c r="N1868" s="136" t="s">
        <v>38</v>
      </c>
      <c r="O1868" s="137">
        <v>0.24099999999999999</v>
      </c>
      <c r="P1868" s="137">
        <f>O1868*H1868</f>
        <v>2.0482590000000003</v>
      </c>
      <c r="Q1868" s="137">
        <v>6.0000000000000001E-3</v>
      </c>
      <c r="R1868" s="137">
        <f>Q1868*H1868</f>
        <v>5.0994000000000005E-2</v>
      </c>
      <c r="S1868" s="137">
        <v>0</v>
      </c>
      <c r="T1868" s="138">
        <f>S1868*H1868</f>
        <v>0</v>
      </c>
      <c r="AR1868" s="139" t="s">
        <v>271</v>
      </c>
      <c r="AT1868" s="139" t="s">
        <v>184</v>
      </c>
      <c r="AU1868" s="139" t="s">
        <v>190</v>
      </c>
      <c r="AY1868" s="17" t="s">
        <v>182</v>
      </c>
      <c r="BE1868" s="140">
        <f>IF(N1868="základní",J1868,0)</f>
        <v>0</v>
      </c>
      <c r="BF1868" s="140">
        <f>IF(N1868="snížená",J1868,0)</f>
        <v>2039.76</v>
      </c>
      <c r="BG1868" s="140">
        <f>IF(N1868="zákl. přenesená",J1868,0)</f>
        <v>0</v>
      </c>
      <c r="BH1868" s="140">
        <f>IF(N1868="sníž. přenesená",J1868,0)</f>
        <v>0</v>
      </c>
      <c r="BI1868" s="140">
        <f>IF(N1868="nulová",J1868,0)</f>
        <v>0</v>
      </c>
      <c r="BJ1868" s="17" t="s">
        <v>190</v>
      </c>
      <c r="BK1868" s="140">
        <f>ROUND(I1868*H1868,2)</f>
        <v>2039.76</v>
      </c>
      <c r="BL1868" s="17" t="s">
        <v>271</v>
      </c>
      <c r="BM1868" s="139" t="s">
        <v>1788</v>
      </c>
    </row>
    <row r="1869" spans="2:65" s="1" customFormat="1" ht="29.25">
      <c r="B1869" s="29"/>
      <c r="D1869" s="141" t="s">
        <v>192</v>
      </c>
      <c r="F1869" s="142" t="s">
        <v>1754</v>
      </c>
      <c r="L1869" s="29"/>
      <c r="M1869" s="143"/>
      <c r="T1869" s="53"/>
      <c r="AT1869" s="17" t="s">
        <v>192</v>
      </c>
      <c r="AU1869" s="17" t="s">
        <v>190</v>
      </c>
    </row>
    <row r="1870" spans="2:65" s="1" customFormat="1">
      <c r="B1870" s="29"/>
      <c r="D1870" s="144" t="s">
        <v>194</v>
      </c>
      <c r="F1870" s="145" t="s">
        <v>1755</v>
      </c>
      <c r="L1870" s="29"/>
      <c r="M1870" s="143"/>
      <c r="T1870" s="53"/>
      <c r="AT1870" s="17" t="s">
        <v>194</v>
      </c>
      <c r="AU1870" s="17" t="s">
        <v>190</v>
      </c>
    </row>
    <row r="1871" spans="2:65" s="12" customFormat="1">
      <c r="B1871" s="146"/>
      <c r="D1871" s="141" t="s">
        <v>196</v>
      </c>
      <c r="E1871" s="147" t="s">
        <v>1</v>
      </c>
      <c r="F1871" s="148" t="s">
        <v>341</v>
      </c>
      <c r="H1871" s="147" t="s">
        <v>1</v>
      </c>
      <c r="L1871" s="146"/>
      <c r="M1871" s="149"/>
      <c r="T1871" s="150"/>
      <c r="AT1871" s="147" t="s">
        <v>196</v>
      </c>
      <c r="AU1871" s="147" t="s">
        <v>190</v>
      </c>
      <c r="AV1871" s="12" t="s">
        <v>80</v>
      </c>
      <c r="AW1871" s="12" t="s">
        <v>27</v>
      </c>
      <c r="AX1871" s="12" t="s">
        <v>72</v>
      </c>
      <c r="AY1871" s="147" t="s">
        <v>182</v>
      </c>
    </row>
    <row r="1872" spans="2:65" s="12" customFormat="1">
      <c r="B1872" s="146"/>
      <c r="D1872" s="141" t="s">
        <v>196</v>
      </c>
      <c r="E1872" s="147" t="s">
        <v>1</v>
      </c>
      <c r="F1872" s="148" t="s">
        <v>1789</v>
      </c>
      <c r="H1872" s="147" t="s">
        <v>1</v>
      </c>
      <c r="L1872" s="146"/>
      <c r="M1872" s="149"/>
      <c r="T1872" s="150"/>
      <c r="AT1872" s="147" t="s">
        <v>196</v>
      </c>
      <c r="AU1872" s="147" t="s">
        <v>190</v>
      </c>
      <c r="AV1872" s="12" t="s">
        <v>80</v>
      </c>
      <c r="AW1872" s="12" t="s">
        <v>27</v>
      </c>
      <c r="AX1872" s="12" t="s">
        <v>72</v>
      </c>
      <c r="AY1872" s="147" t="s">
        <v>182</v>
      </c>
    </row>
    <row r="1873" spans="2:65" s="12" customFormat="1">
      <c r="B1873" s="146"/>
      <c r="D1873" s="141" t="s">
        <v>196</v>
      </c>
      <c r="E1873" s="147" t="s">
        <v>1</v>
      </c>
      <c r="F1873" s="148" t="s">
        <v>1790</v>
      </c>
      <c r="H1873" s="147" t="s">
        <v>1</v>
      </c>
      <c r="L1873" s="146"/>
      <c r="M1873" s="149"/>
      <c r="T1873" s="150"/>
      <c r="AT1873" s="147" t="s">
        <v>196</v>
      </c>
      <c r="AU1873" s="147" t="s">
        <v>190</v>
      </c>
      <c r="AV1873" s="12" t="s">
        <v>80</v>
      </c>
      <c r="AW1873" s="12" t="s">
        <v>27</v>
      </c>
      <c r="AX1873" s="12" t="s">
        <v>72</v>
      </c>
      <c r="AY1873" s="147" t="s">
        <v>182</v>
      </c>
    </row>
    <row r="1874" spans="2:65" s="13" customFormat="1">
      <c r="B1874" s="151"/>
      <c r="D1874" s="141" t="s">
        <v>196</v>
      </c>
      <c r="E1874" s="152" t="s">
        <v>1</v>
      </c>
      <c r="F1874" s="153" t="s">
        <v>1791</v>
      </c>
      <c r="H1874" s="154">
        <v>0.89700000000000002</v>
      </c>
      <c r="L1874" s="151"/>
      <c r="M1874" s="155"/>
      <c r="T1874" s="156"/>
      <c r="AT1874" s="152" t="s">
        <v>196</v>
      </c>
      <c r="AU1874" s="152" t="s">
        <v>190</v>
      </c>
      <c r="AV1874" s="13" t="s">
        <v>190</v>
      </c>
      <c r="AW1874" s="13" t="s">
        <v>27</v>
      </c>
      <c r="AX1874" s="13" t="s">
        <v>72</v>
      </c>
      <c r="AY1874" s="152" t="s">
        <v>182</v>
      </c>
    </row>
    <row r="1875" spans="2:65" s="13" customFormat="1">
      <c r="B1875" s="151"/>
      <c r="D1875" s="141" t="s">
        <v>196</v>
      </c>
      <c r="E1875" s="152" t="s">
        <v>1</v>
      </c>
      <c r="F1875" s="153" t="s">
        <v>1792</v>
      </c>
      <c r="H1875" s="154">
        <v>1.583</v>
      </c>
      <c r="L1875" s="151"/>
      <c r="M1875" s="155"/>
      <c r="T1875" s="156"/>
      <c r="AT1875" s="152" t="s">
        <v>196</v>
      </c>
      <c r="AU1875" s="152" t="s">
        <v>190</v>
      </c>
      <c r="AV1875" s="13" t="s">
        <v>190</v>
      </c>
      <c r="AW1875" s="13" t="s">
        <v>27</v>
      </c>
      <c r="AX1875" s="13" t="s">
        <v>72</v>
      </c>
      <c r="AY1875" s="152" t="s">
        <v>182</v>
      </c>
    </row>
    <row r="1876" spans="2:65" s="13" customFormat="1">
      <c r="B1876" s="151"/>
      <c r="D1876" s="141" t="s">
        <v>196</v>
      </c>
      <c r="E1876" s="152" t="s">
        <v>1</v>
      </c>
      <c r="F1876" s="153" t="s">
        <v>1793</v>
      </c>
      <c r="H1876" s="154">
        <v>1.911</v>
      </c>
      <c r="L1876" s="151"/>
      <c r="M1876" s="155"/>
      <c r="T1876" s="156"/>
      <c r="AT1876" s="152" t="s">
        <v>196</v>
      </c>
      <c r="AU1876" s="152" t="s">
        <v>190</v>
      </c>
      <c r="AV1876" s="13" t="s">
        <v>190</v>
      </c>
      <c r="AW1876" s="13" t="s">
        <v>27</v>
      </c>
      <c r="AX1876" s="13" t="s">
        <v>72</v>
      </c>
      <c r="AY1876" s="152" t="s">
        <v>182</v>
      </c>
    </row>
    <row r="1877" spans="2:65" s="13" customFormat="1">
      <c r="B1877" s="151"/>
      <c r="D1877" s="141" t="s">
        <v>196</v>
      </c>
      <c r="E1877" s="152" t="s">
        <v>1</v>
      </c>
      <c r="F1877" s="153" t="s">
        <v>1794</v>
      </c>
      <c r="H1877" s="154">
        <v>4.1079999999999997</v>
      </c>
      <c r="L1877" s="151"/>
      <c r="M1877" s="155"/>
      <c r="T1877" s="156"/>
      <c r="AT1877" s="152" t="s">
        <v>196</v>
      </c>
      <c r="AU1877" s="152" t="s">
        <v>190</v>
      </c>
      <c r="AV1877" s="13" t="s">
        <v>190</v>
      </c>
      <c r="AW1877" s="13" t="s">
        <v>27</v>
      </c>
      <c r="AX1877" s="13" t="s">
        <v>72</v>
      </c>
      <c r="AY1877" s="152" t="s">
        <v>182</v>
      </c>
    </row>
    <row r="1878" spans="2:65" s="14" customFormat="1">
      <c r="B1878" s="157"/>
      <c r="D1878" s="141" t="s">
        <v>196</v>
      </c>
      <c r="E1878" s="158" t="s">
        <v>1</v>
      </c>
      <c r="F1878" s="159" t="s">
        <v>201</v>
      </c>
      <c r="H1878" s="160">
        <v>8.4990000000000006</v>
      </c>
      <c r="L1878" s="157"/>
      <c r="M1878" s="161"/>
      <c r="T1878" s="162"/>
      <c r="AT1878" s="158" t="s">
        <v>196</v>
      </c>
      <c r="AU1878" s="158" t="s">
        <v>190</v>
      </c>
      <c r="AV1878" s="14" t="s">
        <v>189</v>
      </c>
      <c r="AW1878" s="14" t="s">
        <v>27</v>
      </c>
      <c r="AX1878" s="14" t="s">
        <v>80</v>
      </c>
      <c r="AY1878" s="158" t="s">
        <v>182</v>
      </c>
    </row>
    <row r="1879" spans="2:65" s="1" customFormat="1" ht="24.2" customHeight="1">
      <c r="B1879" s="29"/>
      <c r="C1879" s="163" t="s">
        <v>1795</v>
      </c>
      <c r="D1879" s="163" t="s">
        <v>325</v>
      </c>
      <c r="E1879" s="164" t="s">
        <v>1778</v>
      </c>
      <c r="F1879" s="165" t="s">
        <v>1779</v>
      </c>
      <c r="G1879" s="166" t="s">
        <v>187</v>
      </c>
      <c r="H1879" s="167">
        <v>3.4</v>
      </c>
      <c r="I1879" s="168">
        <v>483</v>
      </c>
      <c r="J1879" s="168">
        <f>ROUND(I1879*H1879,2)</f>
        <v>1642.2</v>
      </c>
      <c r="K1879" s="165" t="s">
        <v>188</v>
      </c>
      <c r="L1879" s="169"/>
      <c r="M1879" s="170" t="s">
        <v>1</v>
      </c>
      <c r="N1879" s="171" t="s">
        <v>38</v>
      </c>
      <c r="O1879" s="137">
        <v>0</v>
      </c>
      <c r="P1879" s="137">
        <f>O1879*H1879</f>
        <v>0</v>
      </c>
      <c r="Q1879" s="137">
        <v>3.5999999999999999E-3</v>
      </c>
      <c r="R1879" s="137">
        <f>Q1879*H1879</f>
        <v>1.2239999999999999E-2</v>
      </c>
      <c r="S1879" s="137">
        <v>0</v>
      </c>
      <c r="T1879" s="138">
        <f>S1879*H1879</f>
        <v>0</v>
      </c>
      <c r="AR1879" s="139" t="s">
        <v>1381</v>
      </c>
      <c r="AT1879" s="139" t="s">
        <v>325</v>
      </c>
      <c r="AU1879" s="139" t="s">
        <v>190</v>
      </c>
      <c r="AY1879" s="17" t="s">
        <v>182</v>
      </c>
      <c r="BE1879" s="140">
        <f>IF(N1879="základní",J1879,0)</f>
        <v>0</v>
      </c>
      <c r="BF1879" s="140">
        <f>IF(N1879="snížená",J1879,0)</f>
        <v>1642.2</v>
      </c>
      <c r="BG1879" s="140">
        <f>IF(N1879="zákl. přenesená",J1879,0)</f>
        <v>0</v>
      </c>
      <c r="BH1879" s="140">
        <f>IF(N1879="sníž. přenesená",J1879,0)</f>
        <v>0</v>
      </c>
      <c r="BI1879" s="140">
        <f>IF(N1879="nulová",J1879,0)</f>
        <v>0</v>
      </c>
      <c r="BJ1879" s="17" t="s">
        <v>190</v>
      </c>
      <c r="BK1879" s="140">
        <f>ROUND(I1879*H1879,2)</f>
        <v>1642.2</v>
      </c>
      <c r="BL1879" s="17" t="s">
        <v>271</v>
      </c>
      <c r="BM1879" s="139" t="s">
        <v>1796</v>
      </c>
    </row>
    <row r="1880" spans="2:65" s="1" customFormat="1" ht="19.5">
      <c r="B1880" s="29"/>
      <c r="D1880" s="141" t="s">
        <v>192</v>
      </c>
      <c r="F1880" s="142" t="s">
        <v>1779</v>
      </c>
      <c r="L1880" s="29"/>
      <c r="M1880" s="143"/>
      <c r="T1880" s="53"/>
      <c r="AT1880" s="17" t="s">
        <v>192</v>
      </c>
      <c r="AU1880" s="17" t="s">
        <v>190</v>
      </c>
    </row>
    <row r="1881" spans="2:65" s="13" customFormat="1">
      <c r="B1881" s="151"/>
      <c r="D1881" s="141" t="s">
        <v>196</v>
      </c>
      <c r="F1881" s="153" t="s">
        <v>1797</v>
      </c>
      <c r="H1881" s="154">
        <v>3.4</v>
      </c>
      <c r="L1881" s="151"/>
      <c r="M1881" s="155"/>
      <c r="T1881" s="156"/>
      <c r="AT1881" s="152" t="s">
        <v>196</v>
      </c>
      <c r="AU1881" s="152" t="s">
        <v>190</v>
      </c>
      <c r="AV1881" s="13" t="s">
        <v>190</v>
      </c>
      <c r="AW1881" s="13" t="s">
        <v>4</v>
      </c>
      <c r="AX1881" s="13" t="s">
        <v>80</v>
      </c>
      <c r="AY1881" s="152" t="s">
        <v>182</v>
      </c>
    </row>
    <row r="1882" spans="2:65" s="1" customFormat="1" ht="24.2" customHeight="1">
      <c r="B1882" s="29"/>
      <c r="C1882" s="163" t="s">
        <v>1798</v>
      </c>
      <c r="D1882" s="163" t="s">
        <v>325</v>
      </c>
      <c r="E1882" s="164" t="s">
        <v>1783</v>
      </c>
      <c r="F1882" s="165" t="s">
        <v>1784</v>
      </c>
      <c r="G1882" s="166" t="s">
        <v>187</v>
      </c>
      <c r="H1882" s="167">
        <v>4.5330000000000004</v>
      </c>
      <c r="I1882" s="168">
        <v>563</v>
      </c>
      <c r="J1882" s="168">
        <f>ROUND(I1882*H1882,2)</f>
        <v>2552.08</v>
      </c>
      <c r="K1882" s="165" t="s">
        <v>188</v>
      </c>
      <c r="L1882" s="169"/>
      <c r="M1882" s="170" t="s">
        <v>1</v>
      </c>
      <c r="N1882" s="171" t="s">
        <v>38</v>
      </c>
      <c r="O1882" s="137">
        <v>0</v>
      </c>
      <c r="P1882" s="137">
        <f>O1882*H1882</f>
        <v>0</v>
      </c>
      <c r="Q1882" s="137">
        <v>4.1000000000000003E-3</v>
      </c>
      <c r="R1882" s="137">
        <f>Q1882*H1882</f>
        <v>1.8585300000000003E-2</v>
      </c>
      <c r="S1882" s="137">
        <v>0</v>
      </c>
      <c r="T1882" s="138">
        <f>S1882*H1882</f>
        <v>0</v>
      </c>
      <c r="AR1882" s="139" t="s">
        <v>1381</v>
      </c>
      <c r="AT1882" s="139" t="s">
        <v>325</v>
      </c>
      <c r="AU1882" s="139" t="s">
        <v>190</v>
      </c>
      <c r="AY1882" s="17" t="s">
        <v>182</v>
      </c>
      <c r="BE1882" s="140">
        <f>IF(N1882="základní",J1882,0)</f>
        <v>0</v>
      </c>
      <c r="BF1882" s="140">
        <f>IF(N1882="snížená",J1882,0)</f>
        <v>2552.08</v>
      </c>
      <c r="BG1882" s="140">
        <f>IF(N1882="zákl. přenesená",J1882,0)</f>
        <v>0</v>
      </c>
      <c r="BH1882" s="140">
        <f>IF(N1882="sníž. přenesená",J1882,0)</f>
        <v>0</v>
      </c>
      <c r="BI1882" s="140">
        <f>IF(N1882="nulová",J1882,0)</f>
        <v>0</v>
      </c>
      <c r="BJ1882" s="17" t="s">
        <v>190</v>
      </c>
      <c r="BK1882" s="140">
        <f>ROUND(I1882*H1882,2)</f>
        <v>2552.08</v>
      </c>
      <c r="BL1882" s="17" t="s">
        <v>271</v>
      </c>
      <c r="BM1882" s="139" t="s">
        <v>1799</v>
      </c>
    </row>
    <row r="1883" spans="2:65" s="1" customFormat="1" ht="19.5">
      <c r="B1883" s="29"/>
      <c r="D1883" s="141" t="s">
        <v>192</v>
      </c>
      <c r="F1883" s="142" t="s">
        <v>1784</v>
      </c>
      <c r="L1883" s="29"/>
      <c r="M1883" s="143"/>
      <c r="T1883" s="53"/>
      <c r="AT1883" s="17" t="s">
        <v>192</v>
      </c>
      <c r="AU1883" s="17" t="s">
        <v>190</v>
      </c>
    </row>
    <row r="1884" spans="2:65" s="13" customFormat="1">
      <c r="B1884" s="151"/>
      <c r="D1884" s="141" t="s">
        <v>196</v>
      </c>
      <c r="F1884" s="153" t="s">
        <v>1800</v>
      </c>
      <c r="H1884" s="154">
        <v>4.5330000000000004</v>
      </c>
      <c r="L1884" s="151"/>
      <c r="M1884" s="155"/>
      <c r="T1884" s="156"/>
      <c r="AT1884" s="152" t="s">
        <v>196</v>
      </c>
      <c r="AU1884" s="152" t="s">
        <v>190</v>
      </c>
      <c r="AV1884" s="13" t="s">
        <v>190</v>
      </c>
      <c r="AW1884" s="13" t="s">
        <v>4</v>
      </c>
      <c r="AX1884" s="13" t="s">
        <v>80</v>
      </c>
      <c r="AY1884" s="152" t="s">
        <v>182</v>
      </c>
    </row>
    <row r="1885" spans="2:65" s="1" customFormat="1" ht="24.2" customHeight="1">
      <c r="B1885" s="29"/>
      <c r="C1885" s="163" t="s">
        <v>1801</v>
      </c>
      <c r="D1885" s="163" t="s">
        <v>325</v>
      </c>
      <c r="E1885" s="164" t="s">
        <v>1802</v>
      </c>
      <c r="F1885" s="165" t="s">
        <v>1803</v>
      </c>
      <c r="G1885" s="166" t="s">
        <v>187</v>
      </c>
      <c r="H1885" s="167">
        <v>1.133</v>
      </c>
      <c r="I1885" s="168">
        <v>161</v>
      </c>
      <c r="J1885" s="168">
        <f>ROUND(I1885*H1885,2)</f>
        <v>182.41</v>
      </c>
      <c r="K1885" s="165" t="s">
        <v>188</v>
      </c>
      <c r="L1885" s="169"/>
      <c r="M1885" s="170" t="s">
        <v>1</v>
      </c>
      <c r="N1885" s="171" t="s">
        <v>38</v>
      </c>
      <c r="O1885" s="137">
        <v>0</v>
      </c>
      <c r="P1885" s="137">
        <f>O1885*H1885</f>
        <v>0</v>
      </c>
      <c r="Q1885" s="137">
        <v>1.1999999999999999E-3</v>
      </c>
      <c r="R1885" s="137">
        <f>Q1885*H1885</f>
        <v>1.3595999999999999E-3</v>
      </c>
      <c r="S1885" s="137">
        <v>0</v>
      </c>
      <c r="T1885" s="138">
        <f>S1885*H1885</f>
        <v>0</v>
      </c>
      <c r="AR1885" s="139" t="s">
        <v>1381</v>
      </c>
      <c r="AT1885" s="139" t="s">
        <v>325</v>
      </c>
      <c r="AU1885" s="139" t="s">
        <v>190</v>
      </c>
      <c r="AY1885" s="17" t="s">
        <v>182</v>
      </c>
      <c r="BE1885" s="140">
        <f>IF(N1885="základní",J1885,0)</f>
        <v>0</v>
      </c>
      <c r="BF1885" s="140">
        <f>IF(N1885="snížená",J1885,0)</f>
        <v>182.41</v>
      </c>
      <c r="BG1885" s="140">
        <f>IF(N1885="zákl. přenesená",J1885,0)</f>
        <v>0</v>
      </c>
      <c r="BH1885" s="140">
        <f>IF(N1885="sníž. přenesená",J1885,0)</f>
        <v>0</v>
      </c>
      <c r="BI1885" s="140">
        <f>IF(N1885="nulová",J1885,0)</f>
        <v>0</v>
      </c>
      <c r="BJ1885" s="17" t="s">
        <v>190</v>
      </c>
      <c r="BK1885" s="140">
        <f>ROUND(I1885*H1885,2)</f>
        <v>182.41</v>
      </c>
      <c r="BL1885" s="17" t="s">
        <v>271</v>
      </c>
      <c r="BM1885" s="139" t="s">
        <v>1804</v>
      </c>
    </row>
    <row r="1886" spans="2:65" s="1" customFormat="1" ht="19.5">
      <c r="B1886" s="29"/>
      <c r="D1886" s="141" t="s">
        <v>192</v>
      </c>
      <c r="F1886" s="142" t="s">
        <v>1803</v>
      </c>
      <c r="L1886" s="29"/>
      <c r="M1886" s="143"/>
      <c r="T1886" s="53"/>
      <c r="AT1886" s="17" t="s">
        <v>192</v>
      </c>
      <c r="AU1886" s="17" t="s">
        <v>190</v>
      </c>
    </row>
    <row r="1887" spans="2:65" s="13" customFormat="1">
      <c r="B1887" s="151"/>
      <c r="D1887" s="141" t="s">
        <v>196</v>
      </c>
      <c r="F1887" s="153" t="s">
        <v>1805</v>
      </c>
      <c r="H1887" s="154">
        <v>1.133</v>
      </c>
      <c r="L1887" s="151"/>
      <c r="M1887" s="155"/>
      <c r="T1887" s="156"/>
      <c r="AT1887" s="152" t="s">
        <v>196</v>
      </c>
      <c r="AU1887" s="152" t="s">
        <v>190</v>
      </c>
      <c r="AV1887" s="13" t="s">
        <v>190</v>
      </c>
      <c r="AW1887" s="13" t="s">
        <v>4</v>
      </c>
      <c r="AX1887" s="13" t="s">
        <v>80</v>
      </c>
      <c r="AY1887" s="152" t="s">
        <v>182</v>
      </c>
    </row>
    <row r="1888" spans="2:65" s="1" customFormat="1" ht="24.2" customHeight="1">
      <c r="B1888" s="29"/>
      <c r="C1888" s="129" t="s">
        <v>1806</v>
      </c>
      <c r="D1888" s="129" t="s">
        <v>184</v>
      </c>
      <c r="E1888" s="130" t="s">
        <v>1807</v>
      </c>
      <c r="F1888" s="131" t="s">
        <v>1808</v>
      </c>
      <c r="G1888" s="132" t="s">
        <v>187</v>
      </c>
      <c r="H1888" s="133">
        <v>7.4249999999999998</v>
      </c>
      <c r="I1888" s="134">
        <v>51</v>
      </c>
      <c r="J1888" s="134">
        <f>ROUND(I1888*H1888,2)</f>
        <v>378.68</v>
      </c>
      <c r="K1888" s="131" t="s">
        <v>188</v>
      </c>
      <c r="L1888" s="29"/>
      <c r="M1888" s="135" t="s">
        <v>1</v>
      </c>
      <c r="N1888" s="136" t="s">
        <v>38</v>
      </c>
      <c r="O1888" s="137">
        <v>0.10199999999999999</v>
      </c>
      <c r="P1888" s="137">
        <f>O1888*H1888</f>
        <v>0.75734999999999997</v>
      </c>
      <c r="Q1888" s="137">
        <v>0</v>
      </c>
      <c r="R1888" s="137">
        <f>Q1888*H1888</f>
        <v>0</v>
      </c>
      <c r="S1888" s="137">
        <v>0</v>
      </c>
      <c r="T1888" s="138">
        <f>S1888*H1888</f>
        <v>0</v>
      </c>
      <c r="AR1888" s="139" t="s">
        <v>271</v>
      </c>
      <c r="AT1888" s="139" t="s">
        <v>184</v>
      </c>
      <c r="AU1888" s="139" t="s">
        <v>190</v>
      </c>
      <c r="AY1888" s="17" t="s">
        <v>182</v>
      </c>
      <c r="BE1888" s="140">
        <f>IF(N1888="základní",J1888,0)</f>
        <v>0</v>
      </c>
      <c r="BF1888" s="140">
        <f>IF(N1888="snížená",J1888,0)</f>
        <v>378.68</v>
      </c>
      <c r="BG1888" s="140">
        <f>IF(N1888="zákl. přenesená",J1888,0)</f>
        <v>0</v>
      </c>
      <c r="BH1888" s="140">
        <f>IF(N1888="sníž. přenesená",J1888,0)</f>
        <v>0</v>
      </c>
      <c r="BI1888" s="140">
        <f>IF(N1888="nulová",J1888,0)</f>
        <v>0</v>
      </c>
      <c r="BJ1888" s="17" t="s">
        <v>190</v>
      </c>
      <c r="BK1888" s="140">
        <f>ROUND(I1888*H1888,2)</f>
        <v>378.68</v>
      </c>
      <c r="BL1888" s="17" t="s">
        <v>271</v>
      </c>
      <c r="BM1888" s="139" t="s">
        <v>1809</v>
      </c>
    </row>
    <row r="1889" spans="2:65" s="1" customFormat="1" ht="19.5">
      <c r="B1889" s="29"/>
      <c r="D1889" s="141" t="s">
        <v>192</v>
      </c>
      <c r="F1889" s="142" t="s">
        <v>1810</v>
      </c>
      <c r="L1889" s="29"/>
      <c r="M1889" s="143"/>
      <c r="T1889" s="53"/>
      <c r="AT1889" s="17" t="s">
        <v>192</v>
      </c>
      <c r="AU1889" s="17" t="s">
        <v>190</v>
      </c>
    </row>
    <row r="1890" spans="2:65" s="1" customFormat="1">
      <c r="B1890" s="29"/>
      <c r="D1890" s="144" t="s">
        <v>194</v>
      </c>
      <c r="F1890" s="145" t="s">
        <v>1811</v>
      </c>
      <c r="L1890" s="29"/>
      <c r="M1890" s="143"/>
      <c r="T1890" s="53"/>
      <c r="AT1890" s="17" t="s">
        <v>194</v>
      </c>
      <c r="AU1890" s="17" t="s">
        <v>190</v>
      </c>
    </row>
    <row r="1891" spans="2:65" s="12" customFormat="1" ht="22.5">
      <c r="B1891" s="146"/>
      <c r="D1891" s="141" t="s">
        <v>196</v>
      </c>
      <c r="E1891" s="147" t="s">
        <v>1</v>
      </c>
      <c r="F1891" s="148" t="s">
        <v>1812</v>
      </c>
      <c r="H1891" s="147" t="s">
        <v>1</v>
      </c>
      <c r="L1891" s="146"/>
      <c r="M1891" s="149"/>
      <c r="T1891" s="150"/>
      <c r="AT1891" s="147" t="s">
        <v>196</v>
      </c>
      <c r="AU1891" s="147" t="s">
        <v>190</v>
      </c>
      <c r="AV1891" s="12" t="s">
        <v>80</v>
      </c>
      <c r="AW1891" s="12" t="s">
        <v>27</v>
      </c>
      <c r="AX1891" s="12" t="s">
        <v>72</v>
      </c>
      <c r="AY1891" s="147" t="s">
        <v>182</v>
      </c>
    </row>
    <row r="1892" spans="2:65" s="13" customFormat="1">
      <c r="B1892" s="151"/>
      <c r="D1892" s="141" t="s">
        <v>196</v>
      </c>
      <c r="E1892" s="152" t="s">
        <v>1</v>
      </c>
      <c r="F1892" s="153" t="s">
        <v>1813</v>
      </c>
      <c r="H1892" s="154">
        <v>7.4249999999999998</v>
      </c>
      <c r="L1892" s="151"/>
      <c r="M1892" s="155"/>
      <c r="T1892" s="156"/>
      <c r="AT1892" s="152" t="s">
        <v>196</v>
      </c>
      <c r="AU1892" s="152" t="s">
        <v>190</v>
      </c>
      <c r="AV1892" s="13" t="s">
        <v>190</v>
      </c>
      <c r="AW1892" s="13" t="s">
        <v>27</v>
      </c>
      <c r="AX1892" s="13" t="s">
        <v>80</v>
      </c>
      <c r="AY1892" s="152" t="s">
        <v>182</v>
      </c>
    </row>
    <row r="1893" spans="2:65" s="1" customFormat="1" ht="24.2" customHeight="1">
      <c r="B1893" s="29"/>
      <c r="C1893" s="163" t="s">
        <v>1814</v>
      </c>
      <c r="D1893" s="163" t="s">
        <v>325</v>
      </c>
      <c r="E1893" s="164" t="s">
        <v>1815</v>
      </c>
      <c r="F1893" s="165" t="s">
        <v>1816</v>
      </c>
      <c r="G1893" s="166" t="s">
        <v>205</v>
      </c>
      <c r="H1893" s="167">
        <v>4.7E-2</v>
      </c>
      <c r="I1893" s="168">
        <v>5019.87</v>
      </c>
      <c r="J1893" s="168">
        <f>ROUND(I1893*H1893,2)</f>
        <v>235.93</v>
      </c>
      <c r="K1893" s="165" t="s">
        <v>1</v>
      </c>
      <c r="L1893" s="169"/>
      <c r="M1893" s="170" t="s">
        <v>1</v>
      </c>
      <c r="N1893" s="171" t="s">
        <v>38</v>
      </c>
      <c r="O1893" s="137">
        <v>0</v>
      </c>
      <c r="P1893" s="137">
        <f>O1893*H1893</f>
        <v>0</v>
      </c>
      <c r="Q1893" s="137">
        <v>0.03</v>
      </c>
      <c r="R1893" s="137">
        <f>Q1893*H1893</f>
        <v>1.41E-3</v>
      </c>
      <c r="S1893" s="137">
        <v>0</v>
      </c>
      <c r="T1893" s="138">
        <f>S1893*H1893</f>
        <v>0</v>
      </c>
      <c r="AR1893" s="139" t="s">
        <v>1381</v>
      </c>
      <c r="AT1893" s="139" t="s">
        <v>325</v>
      </c>
      <c r="AU1893" s="139" t="s">
        <v>190</v>
      </c>
      <c r="AY1893" s="17" t="s">
        <v>182</v>
      </c>
      <c r="BE1893" s="140">
        <f>IF(N1893="základní",J1893,0)</f>
        <v>0</v>
      </c>
      <c r="BF1893" s="140">
        <f>IF(N1893="snížená",J1893,0)</f>
        <v>235.93</v>
      </c>
      <c r="BG1893" s="140">
        <f>IF(N1893="zákl. přenesená",J1893,0)</f>
        <v>0</v>
      </c>
      <c r="BH1893" s="140">
        <f>IF(N1893="sníž. přenesená",J1893,0)</f>
        <v>0</v>
      </c>
      <c r="BI1893" s="140">
        <f>IF(N1893="nulová",J1893,0)</f>
        <v>0</v>
      </c>
      <c r="BJ1893" s="17" t="s">
        <v>190</v>
      </c>
      <c r="BK1893" s="140">
        <f>ROUND(I1893*H1893,2)</f>
        <v>235.93</v>
      </c>
      <c r="BL1893" s="17" t="s">
        <v>271</v>
      </c>
      <c r="BM1893" s="139" t="s">
        <v>1817</v>
      </c>
    </row>
    <row r="1894" spans="2:65" s="1" customFormat="1" ht="19.5">
      <c r="B1894" s="29"/>
      <c r="D1894" s="141" t="s">
        <v>192</v>
      </c>
      <c r="F1894" s="142" t="s">
        <v>1816</v>
      </c>
      <c r="L1894" s="29"/>
      <c r="M1894" s="143"/>
      <c r="T1894" s="53"/>
      <c r="AT1894" s="17" t="s">
        <v>192</v>
      </c>
      <c r="AU1894" s="17" t="s">
        <v>190</v>
      </c>
    </row>
    <row r="1895" spans="2:65" s="13" customFormat="1">
      <c r="B1895" s="151"/>
      <c r="D1895" s="141" t="s">
        <v>196</v>
      </c>
      <c r="F1895" s="153" t="s">
        <v>1818</v>
      </c>
      <c r="H1895" s="154">
        <v>4.7E-2</v>
      </c>
      <c r="L1895" s="151"/>
      <c r="M1895" s="155"/>
      <c r="T1895" s="156"/>
      <c r="AT1895" s="152" t="s">
        <v>196</v>
      </c>
      <c r="AU1895" s="152" t="s">
        <v>190</v>
      </c>
      <c r="AV1895" s="13" t="s">
        <v>190</v>
      </c>
      <c r="AW1895" s="13" t="s">
        <v>4</v>
      </c>
      <c r="AX1895" s="13" t="s">
        <v>80</v>
      </c>
      <c r="AY1895" s="152" t="s">
        <v>182</v>
      </c>
    </row>
    <row r="1896" spans="2:65" s="1" customFormat="1" ht="24.2" customHeight="1">
      <c r="B1896" s="29"/>
      <c r="C1896" s="129" t="s">
        <v>1819</v>
      </c>
      <c r="D1896" s="129" t="s">
        <v>184</v>
      </c>
      <c r="E1896" s="130" t="s">
        <v>1807</v>
      </c>
      <c r="F1896" s="131" t="s">
        <v>1808</v>
      </c>
      <c r="G1896" s="132" t="s">
        <v>187</v>
      </c>
      <c r="H1896" s="133">
        <v>3.2519999999999998</v>
      </c>
      <c r="I1896" s="134">
        <v>51</v>
      </c>
      <c r="J1896" s="134">
        <f>ROUND(I1896*H1896,2)</f>
        <v>165.85</v>
      </c>
      <c r="K1896" s="131" t="s">
        <v>188</v>
      </c>
      <c r="L1896" s="29"/>
      <c r="M1896" s="135" t="s">
        <v>1</v>
      </c>
      <c r="N1896" s="136" t="s">
        <v>38</v>
      </c>
      <c r="O1896" s="137">
        <v>0.10199999999999999</v>
      </c>
      <c r="P1896" s="137">
        <f>O1896*H1896</f>
        <v>0.33170399999999994</v>
      </c>
      <c r="Q1896" s="137">
        <v>0</v>
      </c>
      <c r="R1896" s="137">
        <f>Q1896*H1896</f>
        <v>0</v>
      </c>
      <c r="S1896" s="137">
        <v>0</v>
      </c>
      <c r="T1896" s="138">
        <f>S1896*H1896</f>
        <v>0</v>
      </c>
      <c r="AR1896" s="139" t="s">
        <v>271</v>
      </c>
      <c r="AT1896" s="139" t="s">
        <v>184</v>
      </c>
      <c r="AU1896" s="139" t="s">
        <v>190</v>
      </c>
      <c r="AY1896" s="17" t="s">
        <v>182</v>
      </c>
      <c r="BE1896" s="140">
        <f>IF(N1896="základní",J1896,0)</f>
        <v>0</v>
      </c>
      <c r="BF1896" s="140">
        <f>IF(N1896="snížená",J1896,0)</f>
        <v>165.85</v>
      </c>
      <c r="BG1896" s="140">
        <f>IF(N1896="zákl. přenesená",J1896,0)</f>
        <v>0</v>
      </c>
      <c r="BH1896" s="140">
        <f>IF(N1896="sníž. přenesená",J1896,0)</f>
        <v>0</v>
      </c>
      <c r="BI1896" s="140">
        <f>IF(N1896="nulová",J1896,0)</f>
        <v>0</v>
      </c>
      <c r="BJ1896" s="17" t="s">
        <v>190</v>
      </c>
      <c r="BK1896" s="140">
        <f>ROUND(I1896*H1896,2)</f>
        <v>165.85</v>
      </c>
      <c r="BL1896" s="17" t="s">
        <v>271</v>
      </c>
      <c r="BM1896" s="139" t="s">
        <v>1820</v>
      </c>
    </row>
    <row r="1897" spans="2:65" s="1" customFormat="1" ht="19.5">
      <c r="B1897" s="29"/>
      <c r="D1897" s="141" t="s">
        <v>192</v>
      </c>
      <c r="F1897" s="142" t="s">
        <v>1810</v>
      </c>
      <c r="L1897" s="29"/>
      <c r="M1897" s="143"/>
      <c r="T1897" s="53"/>
      <c r="AT1897" s="17" t="s">
        <v>192</v>
      </c>
      <c r="AU1897" s="17" t="s">
        <v>190</v>
      </c>
    </row>
    <row r="1898" spans="2:65" s="1" customFormat="1">
      <c r="B1898" s="29"/>
      <c r="D1898" s="144" t="s">
        <v>194</v>
      </c>
      <c r="F1898" s="145" t="s">
        <v>1811</v>
      </c>
      <c r="L1898" s="29"/>
      <c r="M1898" s="143"/>
      <c r="T1898" s="53"/>
      <c r="AT1898" s="17" t="s">
        <v>194</v>
      </c>
      <c r="AU1898" s="17" t="s">
        <v>190</v>
      </c>
    </row>
    <row r="1899" spans="2:65" s="12" customFormat="1">
      <c r="B1899" s="146"/>
      <c r="D1899" s="141" t="s">
        <v>196</v>
      </c>
      <c r="E1899" s="147" t="s">
        <v>1</v>
      </c>
      <c r="F1899" s="148" t="s">
        <v>364</v>
      </c>
      <c r="H1899" s="147" t="s">
        <v>1</v>
      </c>
      <c r="L1899" s="146"/>
      <c r="M1899" s="149"/>
      <c r="T1899" s="150"/>
      <c r="AT1899" s="147" t="s">
        <v>196</v>
      </c>
      <c r="AU1899" s="147" t="s">
        <v>190</v>
      </c>
      <c r="AV1899" s="12" t="s">
        <v>80</v>
      </c>
      <c r="AW1899" s="12" t="s">
        <v>27</v>
      </c>
      <c r="AX1899" s="12" t="s">
        <v>72</v>
      </c>
      <c r="AY1899" s="147" t="s">
        <v>182</v>
      </c>
    </row>
    <row r="1900" spans="2:65" s="13" customFormat="1">
      <c r="B1900" s="151"/>
      <c r="D1900" s="141" t="s">
        <v>196</v>
      </c>
      <c r="E1900" s="152" t="s">
        <v>1</v>
      </c>
      <c r="F1900" s="153" t="s">
        <v>1821</v>
      </c>
      <c r="H1900" s="154">
        <v>0.6</v>
      </c>
      <c r="L1900" s="151"/>
      <c r="M1900" s="155"/>
      <c r="T1900" s="156"/>
      <c r="AT1900" s="152" t="s">
        <v>196</v>
      </c>
      <c r="AU1900" s="152" t="s">
        <v>190</v>
      </c>
      <c r="AV1900" s="13" t="s">
        <v>190</v>
      </c>
      <c r="AW1900" s="13" t="s">
        <v>27</v>
      </c>
      <c r="AX1900" s="13" t="s">
        <v>72</v>
      </c>
      <c r="AY1900" s="152" t="s">
        <v>182</v>
      </c>
    </row>
    <row r="1901" spans="2:65" s="12" customFormat="1">
      <c r="B1901" s="146"/>
      <c r="D1901" s="141" t="s">
        <v>196</v>
      </c>
      <c r="E1901" s="147" t="s">
        <v>1</v>
      </c>
      <c r="F1901" s="148" t="s">
        <v>341</v>
      </c>
      <c r="H1901" s="147" t="s">
        <v>1</v>
      </c>
      <c r="L1901" s="146"/>
      <c r="M1901" s="149"/>
      <c r="T1901" s="150"/>
      <c r="AT1901" s="147" t="s">
        <v>196</v>
      </c>
      <c r="AU1901" s="147" t="s">
        <v>190</v>
      </c>
      <c r="AV1901" s="12" t="s">
        <v>80</v>
      </c>
      <c r="AW1901" s="12" t="s">
        <v>27</v>
      </c>
      <c r="AX1901" s="12" t="s">
        <v>72</v>
      </c>
      <c r="AY1901" s="147" t="s">
        <v>182</v>
      </c>
    </row>
    <row r="1902" spans="2:65" s="12" customFormat="1">
      <c r="B1902" s="146"/>
      <c r="D1902" s="141" t="s">
        <v>196</v>
      </c>
      <c r="E1902" s="147" t="s">
        <v>1</v>
      </c>
      <c r="F1902" s="148" t="s">
        <v>385</v>
      </c>
      <c r="H1902" s="147" t="s">
        <v>1</v>
      </c>
      <c r="L1902" s="146"/>
      <c r="M1902" s="149"/>
      <c r="T1902" s="150"/>
      <c r="AT1902" s="147" t="s">
        <v>196</v>
      </c>
      <c r="AU1902" s="147" t="s">
        <v>190</v>
      </c>
      <c r="AV1902" s="12" t="s">
        <v>80</v>
      </c>
      <c r="AW1902" s="12" t="s">
        <v>27</v>
      </c>
      <c r="AX1902" s="12" t="s">
        <v>72</v>
      </c>
      <c r="AY1902" s="147" t="s">
        <v>182</v>
      </c>
    </row>
    <row r="1903" spans="2:65" s="13" customFormat="1">
      <c r="B1903" s="151"/>
      <c r="D1903" s="141" t="s">
        <v>196</v>
      </c>
      <c r="E1903" s="152" t="s">
        <v>1</v>
      </c>
      <c r="F1903" s="153" t="s">
        <v>1822</v>
      </c>
      <c r="H1903" s="154">
        <v>2.6520000000000001</v>
      </c>
      <c r="L1903" s="151"/>
      <c r="M1903" s="155"/>
      <c r="T1903" s="156"/>
      <c r="AT1903" s="152" t="s">
        <v>196</v>
      </c>
      <c r="AU1903" s="152" t="s">
        <v>190</v>
      </c>
      <c r="AV1903" s="13" t="s">
        <v>190</v>
      </c>
      <c r="AW1903" s="13" t="s">
        <v>27</v>
      </c>
      <c r="AX1903" s="13" t="s">
        <v>72</v>
      </c>
      <c r="AY1903" s="152" t="s">
        <v>182</v>
      </c>
    </row>
    <row r="1904" spans="2:65" s="14" customFormat="1">
      <c r="B1904" s="157"/>
      <c r="D1904" s="141" t="s">
        <v>196</v>
      </c>
      <c r="E1904" s="158" t="s">
        <v>1</v>
      </c>
      <c r="F1904" s="159" t="s">
        <v>201</v>
      </c>
      <c r="H1904" s="160">
        <v>3.2519999999999998</v>
      </c>
      <c r="L1904" s="157"/>
      <c r="M1904" s="161"/>
      <c r="T1904" s="162"/>
      <c r="AT1904" s="158" t="s">
        <v>196</v>
      </c>
      <c r="AU1904" s="158" t="s">
        <v>190</v>
      </c>
      <c r="AV1904" s="14" t="s">
        <v>189</v>
      </c>
      <c r="AW1904" s="14" t="s">
        <v>27</v>
      </c>
      <c r="AX1904" s="14" t="s">
        <v>80</v>
      </c>
      <c r="AY1904" s="158" t="s">
        <v>182</v>
      </c>
    </row>
    <row r="1905" spans="2:65" s="1" customFormat="1" ht="24.2" customHeight="1">
      <c r="B1905" s="29"/>
      <c r="C1905" s="163" t="s">
        <v>1823</v>
      </c>
      <c r="D1905" s="163" t="s">
        <v>325</v>
      </c>
      <c r="E1905" s="164" t="s">
        <v>1824</v>
      </c>
      <c r="F1905" s="165" t="s">
        <v>1825</v>
      </c>
      <c r="G1905" s="166" t="s">
        <v>187</v>
      </c>
      <c r="H1905" s="167">
        <v>3.415</v>
      </c>
      <c r="I1905" s="168">
        <v>252</v>
      </c>
      <c r="J1905" s="168">
        <f>ROUND(I1905*H1905,2)</f>
        <v>860.58</v>
      </c>
      <c r="K1905" s="165" t="s">
        <v>188</v>
      </c>
      <c r="L1905" s="169"/>
      <c r="M1905" s="170" t="s">
        <v>1</v>
      </c>
      <c r="N1905" s="171" t="s">
        <v>38</v>
      </c>
      <c r="O1905" s="137">
        <v>0</v>
      </c>
      <c r="P1905" s="137">
        <f>O1905*H1905</f>
        <v>0</v>
      </c>
      <c r="Q1905" s="137">
        <v>1.8E-3</v>
      </c>
      <c r="R1905" s="137">
        <f>Q1905*H1905</f>
        <v>6.1469999999999997E-3</v>
      </c>
      <c r="S1905" s="137">
        <v>0</v>
      </c>
      <c r="T1905" s="138">
        <f>S1905*H1905</f>
        <v>0</v>
      </c>
      <c r="AR1905" s="139" t="s">
        <v>1381</v>
      </c>
      <c r="AT1905" s="139" t="s">
        <v>325</v>
      </c>
      <c r="AU1905" s="139" t="s">
        <v>190</v>
      </c>
      <c r="AY1905" s="17" t="s">
        <v>182</v>
      </c>
      <c r="BE1905" s="140">
        <f>IF(N1905="základní",J1905,0)</f>
        <v>0</v>
      </c>
      <c r="BF1905" s="140">
        <f>IF(N1905="snížená",J1905,0)</f>
        <v>860.58</v>
      </c>
      <c r="BG1905" s="140">
        <f>IF(N1905="zákl. přenesená",J1905,0)</f>
        <v>0</v>
      </c>
      <c r="BH1905" s="140">
        <f>IF(N1905="sníž. přenesená",J1905,0)</f>
        <v>0</v>
      </c>
      <c r="BI1905" s="140">
        <f>IF(N1905="nulová",J1905,0)</f>
        <v>0</v>
      </c>
      <c r="BJ1905" s="17" t="s">
        <v>190</v>
      </c>
      <c r="BK1905" s="140">
        <f>ROUND(I1905*H1905,2)</f>
        <v>860.58</v>
      </c>
      <c r="BL1905" s="17" t="s">
        <v>271</v>
      </c>
      <c r="BM1905" s="139" t="s">
        <v>1826</v>
      </c>
    </row>
    <row r="1906" spans="2:65" s="1" customFormat="1" ht="19.5">
      <c r="B1906" s="29"/>
      <c r="D1906" s="141" t="s">
        <v>192</v>
      </c>
      <c r="F1906" s="142" t="s">
        <v>1825</v>
      </c>
      <c r="L1906" s="29"/>
      <c r="M1906" s="143"/>
      <c r="T1906" s="53"/>
      <c r="AT1906" s="17" t="s">
        <v>192</v>
      </c>
      <c r="AU1906" s="17" t="s">
        <v>190</v>
      </c>
    </row>
    <row r="1907" spans="2:65" s="13" customFormat="1">
      <c r="B1907" s="151"/>
      <c r="D1907" s="141" t="s">
        <v>196</v>
      </c>
      <c r="F1907" s="153" t="s">
        <v>1827</v>
      </c>
      <c r="H1907" s="154">
        <v>3.415</v>
      </c>
      <c r="L1907" s="151"/>
      <c r="M1907" s="155"/>
      <c r="T1907" s="156"/>
      <c r="AT1907" s="152" t="s">
        <v>196</v>
      </c>
      <c r="AU1907" s="152" t="s">
        <v>190</v>
      </c>
      <c r="AV1907" s="13" t="s">
        <v>190</v>
      </c>
      <c r="AW1907" s="13" t="s">
        <v>4</v>
      </c>
      <c r="AX1907" s="13" t="s">
        <v>80</v>
      </c>
      <c r="AY1907" s="152" t="s">
        <v>182</v>
      </c>
    </row>
    <row r="1908" spans="2:65" s="1" customFormat="1" ht="37.9" customHeight="1">
      <c r="B1908" s="29"/>
      <c r="C1908" s="129" t="s">
        <v>1828</v>
      </c>
      <c r="D1908" s="129" t="s">
        <v>184</v>
      </c>
      <c r="E1908" s="130" t="s">
        <v>1829</v>
      </c>
      <c r="F1908" s="131" t="s">
        <v>1830</v>
      </c>
      <c r="G1908" s="132" t="s">
        <v>187</v>
      </c>
      <c r="H1908" s="133">
        <v>39.514000000000003</v>
      </c>
      <c r="I1908" s="134">
        <v>330</v>
      </c>
      <c r="J1908" s="134">
        <f>ROUND(I1908*H1908,2)</f>
        <v>13039.62</v>
      </c>
      <c r="K1908" s="131" t="s">
        <v>188</v>
      </c>
      <c r="L1908" s="29"/>
      <c r="M1908" s="135" t="s">
        <v>1</v>
      </c>
      <c r="N1908" s="136" t="s">
        <v>38</v>
      </c>
      <c r="O1908" s="137">
        <v>0.311</v>
      </c>
      <c r="P1908" s="137">
        <f>O1908*H1908</f>
        <v>12.288854000000001</v>
      </c>
      <c r="Q1908" s="137">
        <v>6.1199999999999996E-3</v>
      </c>
      <c r="R1908" s="137">
        <f>Q1908*H1908</f>
        <v>0.24182567999999999</v>
      </c>
      <c r="S1908" s="137">
        <v>0</v>
      </c>
      <c r="T1908" s="138">
        <f>S1908*H1908</f>
        <v>0</v>
      </c>
      <c r="AR1908" s="139" t="s">
        <v>271</v>
      </c>
      <c r="AT1908" s="139" t="s">
        <v>184</v>
      </c>
      <c r="AU1908" s="139" t="s">
        <v>190</v>
      </c>
      <c r="AY1908" s="17" t="s">
        <v>182</v>
      </c>
      <c r="BE1908" s="140">
        <f>IF(N1908="základní",J1908,0)</f>
        <v>0</v>
      </c>
      <c r="BF1908" s="140">
        <f>IF(N1908="snížená",J1908,0)</f>
        <v>13039.62</v>
      </c>
      <c r="BG1908" s="140">
        <f>IF(N1908="zákl. přenesená",J1908,0)</f>
        <v>0</v>
      </c>
      <c r="BH1908" s="140">
        <f>IF(N1908="sníž. přenesená",J1908,0)</f>
        <v>0</v>
      </c>
      <c r="BI1908" s="140">
        <f>IF(N1908="nulová",J1908,0)</f>
        <v>0</v>
      </c>
      <c r="BJ1908" s="17" t="s">
        <v>190</v>
      </c>
      <c r="BK1908" s="140">
        <f>ROUND(I1908*H1908,2)</f>
        <v>13039.62</v>
      </c>
      <c r="BL1908" s="17" t="s">
        <v>271</v>
      </c>
      <c r="BM1908" s="139" t="s">
        <v>1831</v>
      </c>
    </row>
    <row r="1909" spans="2:65" s="1" customFormat="1" ht="29.25">
      <c r="B1909" s="29"/>
      <c r="D1909" s="141" t="s">
        <v>192</v>
      </c>
      <c r="F1909" s="142" t="s">
        <v>1832</v>
      </c>
      <c r="L1909" s="29"/>
      <c r="M1909" s="143"/>
      <c r="T1909" s="53"/>
      <c r="AT1909" s="17" t="s">
        <v>192</v>
      </c>
      <c r="AU1909" s="17" t="s">
        <v>190</v>
      </c>
    </row>
    <row r="1910" spans="2:65" s="1" customFormat="1">
      <c r="B1910" s="29"/>
      <c r="D1910" s="144" t="s">
        <v>194</v>
      </c>
      <c r="F1910" s="145" t="s">
        <v>1833</v>
      </c>
      <c r="L1910" s="29"/>
      <c r="M1910" s="143"/>
      <c r="T1910" s="53"/>
      <c r="AT1910" s="17" t="s">
        <v>194</v>
      </c>
      <c r="AU1910" s="17" t="s">
        <v>190</v>
      </c>
    </row>
    <row r="1911" spans="2:65" s="12" customFormat="1">
      <c r="B1911" s="146"/>
      <c r="D1911" s="141" t="s">
        <v>196</v>
      </c>
      <c r="E1911" s="147" t="s">
        <v>1</v>
      </c>
      <c r="F1911" s="148" t="s">
        <v>1546</v>
      </c>
      <c r="H1911" s="147" t="s">
        <v>1</v>
      </c>
      <c r="L1911" s="146"/>
      <c r="M1911" s="149"/>
      <c r="T1911" s="150"/>
      <c r="AT1911" s="147" t="s">
        <v>196</v>
      </c>
      <c r="AU1911" s="147" t="s">
        <v>190</v>
      </c>
      <c r="AV1911" s="12" t="s">
        <v>80</v>
      </c>
      <c r="AW1911" s="12" t="s">
        <v>27</v>
      </c>
      <c r="AX1911" s="12" t="s">
        <v>72</v>
      </c>
      <c r="AY1911" s="147" t="s">
        <v>182</v>
      </c>
    </row>
    <row r="1912" spans="2:65" s="13" customFormat="1">
      <c r="B1912" s="151"/>
      <c r="D1912" s="141" t="s">
        <v>196</v>
      </c>
      <c r="E1912" s="152" t="s">
        <v>1</v>
      </c>
      <c r="F1912" s="153" t="s">
        <v>1834</v>
      </c>
      <c r="H1912" s="154">
        <v>13.2</v>
      </c>
      <c r="L1912" s="151"/>
      <c r="M1912" s="155"/>
      <c r="T1912" s="156"/>
      <c r="AT1912" s="152" t="s">
        <v>196</v>
      </c>
      <c r="AU1912" s="152" t="s">
        <v>190</v>
      </c>
      <c r="AV1912" s="13" t="s">
        <v>190</v>
      </c>
      <c r="AW1912" s="13" t="s">
        <v>27</v>
      </c>
      <c r="AX1912" s="13" t="s">
        <v>72</v>
      </c>
      <c r="AY1912" s="152" t="s">
        <v>182</v>
      </c>
    </row>
    <row r="1913" spans="2:65" s="13" customFormat="1">
      <c r="B1913" s="151"/>
      <c r="D1913" s="141" t="s">
        <v>196</v>
      </c>
      <c r="E1913" s="152" t="s">
        <v>1</v>
      </c>
      <c r="F1913" s="153" t="s">
        <v>1835</v>
      </c>
      <c r="H1913" s="154">
        <v>9.75</v>
      </c>
      <c r="L1913" s="151"/>
      <c r="M1913" s="155"/>
      <c r="T1913" s="156"/>
      <c r="AT1913" s="152" t="s">
        <v>196</v>
      </c>
      <c r="AU1913" s="152" t="s">
        <v>190</v>
      </c>
      <c r="AV1913" s="13" t="s">
        <v>190</v>
      </c>
      <c r="AW1913" s="13" t="s">
        <v>27</v>
      </c>
      <c r="AX1913" s="13" t="s">
        <v>72</v>
      </c>
      <c r="AY1913" s="152" t="s">
        <v>182</v>
      </c>
    </row>
    <row r="1914" spans="2:65" s="15" customFormat="1">
      <c r="B1914" s="172"/>
      <c r="D1914" s="141" t="s">
        <v>196</v>
      </c>
      <c r="E1914" s="173" t="s">
        <v>1</v>
      </c>
      <c r="F1914" s="174" t="s">
        <v>379</v>
      </c>
      <c r="H1914" s="175">
        <v>22.95</v>
      </c>
      <c r="L1914" s="172"/>
      <c r="M1914" s="176"/>
      <c r="T1914" s="177"/>
      <c r="AT1914" s="173" t="s">
        <v>196</v>
      </c>
      <c r="AU1914" s="173" t="s">
        <v>190</v>
      </c>
      <c r="AV1914" s="15" t="s">
        <v>106</v>
      </c>
      <c r="AW1914" s="15" t="s">
        <v>27</v>
      </c>
      <c r="AX1914" s="15" t="s">
        <v>72</v>
      </c>
      <c r="AY1914" s="173" t="s">
        <v>182</v>
      </c>
    </row>
    <row r="1915" spans="2:65" s="12" customFormat="1">
      <c r="B1915" s="146"/>
      <c r="D1915" s="141" t="s">
        <v>196</v>
      </c>
      <c r="E1915" s="147" t="s">
        <v>1</v>
      </c>
      <c r="F1915" s="148" t="s">
        <v>1836</v>
      </c>
      <c r="H1915" s="147" t="s">
        <v>1</v>
      </c>
      <c r="L1915" s="146"/>
      <c r="M1915" s="149"/>
      <c r="T1915" s="150"/>
      <c r="AT1915" s="147" t="s">
        <v>196</v>
      </c>
      <c r="AU1915" s="147" t="s">
        <v>190</v>
      </c>
      <c r="AV1915" s="12" t="s">
        <v>80</v>
      </c>
      <c r="AW1915" s="12" t="s">
        <v>27</v>
      </c>
      <c r="AX1915" s="12" t="s">
        <v>72</v>
      </c>
      <c r="AY1915" s="147" t="s">
        <v>182</v>
      </c>
    </row>
    <row r="1916" spans="2:65" s="13" customFormat="1">
      <c r="B1916" s="151"/>
      <c r="D1916" s="141" t="s">
        <v>196</v>
      </c>
      <c r="E1916" s="152" t="s">
        <v>1</v>
      </c>
      <c r="F1916" s="153" t="s">
        <v>1837</v>
      </c>
      <c r="H1916" s="154">
        <v>3.68</v>
      </c>
      <c r="L1916" s="151"/>
      <c r="M1916" s="155"/>
      <c r="T1916" s="156"/>
      <c r="AT1916" s="152" t="s">
        <v>196</v>
      </c>
      <c r="AU1916" s="152" t="s">
        <v>190</v>
      </c>
      <c r="AV1916" s="13" t="s">
        <v>190</v>
      </c>
      <c r="AW1916" s="13" t="s">
        <v>27</v>
      </c>
      <c r="AX1916" s="13" t="s">
        <v>72</v>
      </c>
      <c r="AY1916" s="152" t="s">
        <v>182</v>
      </c>
    </row>
    <row r="1917" spans="2:65" s="13" customFormat="1">
      <c r="B1917" s="151"/>
      <c r="D1917" s="141" t="s">
        <v>196</v>
      </c>
      <c r="E1917" s="152" t="s">
        <v>1</v>
      </c>
      <c r="F1917" s="153" t="s">
        <v>1838</v>
      </c>
      <c r="H1917" s="154">
        <v>2.64</v>
      </c>
      <c r="L1917" s="151"/>
      <c r="M1917" s="155"/>
      <c r="T1917" s="156"/>
      <c r="AT1917" s="152" t="s">
        <v>196</v>
      </c>
      <c r="AU1917" s="152" t="s">
        <v>190</v>
      </c>
      <c r="AV1917" s="13" t="s">
        <v>190</v>
      </c>
      <c r="AW1917" s="13" t="s">
        <v>27</v>
      </c>
      <c r="AX1917" s="13" t="s">
        <v>72</v>
      </c>
      <c r="AY1917" s="152" t="s">
        <v>182</v>
      </c>
    </row>
    <row r="1918" spans="2:65" s="15" customFormat="1">
      <c r="B1918" s="172"/>
      <c r="D1918" s="141" t="s">
        <v>196</v>
      </c>
      <c r="E1918" s="173" t="s">
        <v>1</v>
      </c>
      <c r="F1918" s="174" t="s">
        <v>379</v>
      </c>
      <c r="H1918" s="175">
        <v>6.32</v>
      </c>
      <c r="L1918" s="172"/>
      <c r="M1918" s="176"/>
      <c r="T1918" s="177"/>
      <c r="AT1918" s="173" t="s">
        <v>196</v>
      </c>
      <c r="AU1918" s="173" t="s">
        <v>190</v>
      </c>
      <c r="AV1918" s="15" t="s">
        <v>106</v>
      </c>
      <c r="AW1918" s="15" t="s">
        <v>27</v>
      </c>
      <c r="AX1918" s="15" t="s">
        <v>72</v>
      </c>
      <c r="AY1918" s="173" t="s">
        <v>182</v>
      </c>
    </row>
    <row r="1919" spans="2:65" s="12" customFormat="1">
      <c r="B1919" s="146"/>
      <c r="D1919" s="141" t="s">
        <v>196</v>
      </c>
      <c r="E1919" s="147" t="s">
        <v>1</v>
      </c>
      <c r="F1919" s="148" t="s">
        <v>1839</v>
      </c>
      <c r="H1919" s="147" t="s">
        <v>1</v>
      </c>
      <c r="L1919" s="146"/>
      <c r="M1919" s="149"/>
      <c r="T1919" s="150"/>
      <c r="AT1919" s="147" t="s">
        <v>196</v>
      </c>
      <c r="AU1919" s="147" t="s">
        <v>190</v>
      </c>
      <c r="AV1919" s="12" t="s">
        <v>80</v>
      </c>
      <c r="AW1919" s="12" t="s">
        <v>27</v>
      </c>
      <c r="AX1919" s="12" t="s">
        <v>72</v>
      </c>
      <c r="AY1919" s="147" t="s">
        <v>182</v>
      </c>
    </row>
    <row r="1920" spans="2:65" s="13" customFormat="1">
      <c r="B1920" s="151"/>
      <c r="D1920" s="141" t="s">
        <v>196</v>
      </c>
      <c r="E1920" s="152" t="s">
        <v>1</v>
      </c>
      <c r="F1920" s="153" t="s">
        <v>1840</v>
      </c>
      <c r="H1920" s="154">
        <v>5</v>
      </c>
      <c r="L1920" s="151"/>
      <c r="M1920" s="155"/>
      <c r="T1920" s="156"/>
      <c r="AT1920" s="152" t="s">
        <v>196</v>
      </c>
      <c r="AU1920" s="152" t="s">
        <v>190</v>
      </c>
      <c r="AV1920" s="13" t="s">
        <v>190</v>
      </c>
      <c r="AW1920" s="13" t="s">
        <v>27</v>
      </c>
      <c r="AX1920" s="13" t="s">
        <v>72</v>
      </c>
      <c r="AY1920" s="152" t="s">
        <v>182</v>
      </c>
    </row>
    <row r="1921" spans="2:65" s="13" customFormat="1">
      <c r="B1921" s="151"/>
      <c r="D1921" s="141" t="s">
        <v>196</v>
      </c>
      <c r="E1921" s="152" t="s">
        <v>1</v>
      </c>
      <c r="F1921" s="153" t="s">
        <v>1841</v>
      </c>
      <c r="H1921" s="154">
        <v>5.2439999999999998</v>
      </c>
      <c r="L1921" s="151"/>
      <c r="M1921" s="155"/>
      <c r="T1921" s="156"/>
      <c r="AT1921" s="152" t="s">
        <v>196</v>
      </c>
      <c r="AU1921" s="152" t="s">
        <v>190</v>
      </c>
      <c r="AV1921" s="13" t="s">
        <v>190</v>
      </c>
      <c r="AW1921" s="13" t="s">
        <v>27</v>
      </c>
      <c r="AX1921" s="13" t="s">
        <v>72</v>
      </c>
      <c r="AY1921" s="152" t="s">
        <v>182</v>
      </c>
    </row>
    <row r="1922" spans="2:65" s="15" customFormat="1">
      <c r="B1922" s="172"/>
      <c r="D1922" s="141" t="s">
        <v>196</v>
      </c>
      <c r="E1922" s="173" t="s">
        <v>1</v>
      </c>
      <c r="F1922" s="174" t="s">
        <v>379</v>
      </c>
      <c r="H1922" s="175">
        <v>10.244</v>
      </c>
      <c r="L1922" s="172"/>
      <c r="M1922" s="176"/>
      <c r="T1922" s="177"/>
      <c r="AT1922" s="173" t="s">
        <v>196</v>
      </c>
      <c r="AU1922" s="173" t="s">
        <v>190</v>
      </c>
      <c r="AV1922" s="15" t="s">
        <v>106</v>
      </c>
      <c r="AW1922" s="15" t="s">
        <v>27</v>
      </c>
      <c r="AX1922" s="15" t="s">
        <v>72</v>
      </c>
      <c r="AY1922" s="173" t="s">
        <v>182</v>
      </c>
    </row>
    <row r="1923" spans="2:65" s="14" customFormat="1">
      <c r="B1923" s="157"/>
      <c r="D1923" s="141" t="s">
        <v>196</v>
      </c>
      <c r="E1923" s="158" t="s">
        <v>1</v>
      </c>
      <c r="F1923" s="159" t="s">
        <v>201</v>
      </c>
      <c r="H1923" s="160">
        <v>39.514000000000003</v>
      </c>
      <c r="L1923" s="157"/>
      <c r="M1923" s="161"/>
      <c r="T1923" s="162"/>
      <c r="AT1923" s="158" t="s">
        <v>196</v>
      </c>
      <c r="AU1923" s="158" t="s">
        <v>190</v>
      </c>
      <c r="AV1923" s="14" t="s">
        <v>189</v>
      </c>
      <c r="AW1923" s="14" t="s">
        <v>27</v>
      </c>
      <c r="AX1923" s="14" t="s">
        <v>80</v>
      </c>
      <c r="AY1923" s="158" t="s">
        <v>182</v>
      </c>
    </row>
    <row r="1924" spans="2:65" s="1" customFormat="1" ht="16.5" customHeight="1">
      <c r="B1924" s="29"/>
      <c r="C1924" s="163" t="s">
        <v>1842</v>
      </c>
      <c r="D1924" s="163" t="s">
        <v>325</v>
      </c>
      <c r="E1924" s="164" t="s">
        <v>1843</v>
      </c>
      <c r="F1924" s="165" t="s">
        <v>1844</v>
      </c>
      <c r="G1924" s="166" t="s">
        <v>187</v>
      </c>
      <c r="H1924" s="167">
        <v>41.49</v>
      </c>
      <c r="I1924" s="168">
        <v>99.4</v>
      </c>
      <c r="J1924" s="168">
        <f>ROUND(I1924*H1924,2)</f>
        <v>4124.1099999999997</v>
      </c>
      <c r="K1924" s="165" t="s">
        <v>188</v>
      </c>
      <c r="L1924" s="169"/>
      <c r="M1924" s="170" t="s">
        <v>1</v>
      </c>
      <c r="N1924" s="171" t="s">
        <v>38</v>
      </c>
      <c r="O1924" s="137">
        <v>0</v>
      </c>
      <c r="P1924" s="137">
        <f>O1924*H1924</f>
        <v>0</v>
      </c>
      <c r="Q1924" s="137">
        <v>1.15E-3</v>
      </c>
      <c r="R1924" s="137">
        <f>Q1924*H1924</f>
        <v>4.7713499999999999E-2</v>
      </c>
      <c r="S1924" s="137">
        <v>0</v>
      </c>
      <c r="T1924" s="138">
        <f>S1924*H1924</f>
        <v>0</v>
      </c>
      <c r="AR1924" s="139" t="s">
        <v>1381</v>
      </c>
      <c r="AT1924" s="139" t="s">
        <v>325</v>
      </c>
      <c r="AU1924" s="139" t="s">
        <v>190</v>
      </c>
      <c r="AY1924" s="17" t="s">
        <v>182</v>
      </c>
      <c r="BE1924" s="140">
        <f>IF(N1924="základní",J1924,0)</f>
        <v>0</v>
      </c>
      <c r="BF1924" s="140">
        <f>IF(N1924="snížená",J1924,0)</f>
        <v>4124.1099999999997</v>
      </c>
      <c r="BG1924" s="140">
        <f>IF(N1924="zákl. přenesená",J1924,0)</f>
        <v>0</v>
      </c>
      <c r="BH1924" s="140">
        <f>IF(N1924="sníž. přenesená",J1924,0)</f>
        <v>0</v>
      </c>
      <c r="BI1924" s="140">
        <f>IF(N1924="nulová",J1924,0)</f>
        <v>0</v>
      </c>
      <c r="BJ1924" s="17" t="s">
        <v>190</v>
      </c>
      <c r="BK1924" s="140">
        <f>ROUND(I1924*H1924,2)</f>
        <v>4124.1099999999997</v>
      </c>
      <c r="BL1924" s="17" t="s">
        <v>271</v>
      </c>
      <c r="BM1924" s="139" t="s">
        <v>1845</v>
      </c>
    </row>
    <row r="1925" spans="2:65" s="1" customFormat="1">
      <c r="B1925" s="29"/>
      <c r="D1925" s="141" t="s">
        <v>192</v>
      </c>
      <c r="F1925" s="142" t="s">
        <v>1844</v>
      </c>
      <c r="L1925" s="29"/>
      <c r="M1925" s="143"/>
      <c r="T1925" s="53"/>
      <c r="AT1925" s="17" t="s">
        <v>192</v>
      </c>
      <c r="AU1925" s="17" t="s">
        <v>190</v>
      </c>
    </row>
    <row r="1926" spans="2:65" s="13" customFormat="1">
      <c r="B1926" s="151"/>
      <c r="D1926" s="141" t="s">
        <v>196</v>
      </c>
      <c r="F1926" s="153" t="s">
        <v>1846</v>
      </c>
      <c r="H1926" s="154">
        <v>41.49</v>
      </c>
      <c r="L1926" s="151"/>
      <c r="M1926" s="155"/>
      <c r="T1926" s="156"/>
      <c r="AT1926" s="152" t="s">
        <v>196</v>
      </c>
      <c r="AU1926" s="152" t="s">
        <v>190</v>
      </c>
      <c r="AV1926" s="13" t="s">
        <v>190</v>
      </c>
      <c r="AW1926" s="13" t="s">
        <v>4</v>
      </c>
      <c r="AX1926" s="13" t="s">
        <v>80</v>
      </c>
      <c r="AY1926" s="152" t="s">
        <v>182</v>
      </c>
    </row>
    <row r="1927" spans="2:65" s="1" customFormat="1" ht="37.9" customHeight="1">
      <c r="B1927" s="29"/>
      <c r="C1927" s="129" t="s">
        <v>1847</v>
      </c>
      <c r="D1927" s="129" t="s">
        <v>184</v>
      </c>
      <c r="E1927" s="130" t="s">
        <v>1829</v>
      </c>
      <c r="F1927" s="131" t="s">
        <v>1830</v>
      </c>
      <c r="G1927" s="132" t="s">
        <v>187</v>
      </c>
      <c r="H1927" s="133">
        <v>75.863</v>
      </c>
      <c r="I1927" s="134">
        <v>330</v>
      </c>
      <c r="J1927" s="134">
        <f>ROUND(I1927*H1927,2)</f>
        <v>25034.79</v>
      </c>
      <c r="K1927" s="131" t="s">
        <v>188</v>
      </c>
      <c r="L1927" s="29"/>
      <c r="M1927" s="135" t="s">
        <v>1</v>
      </c>
      <c r="N1927" s="136" t="s">
        <v>38</v>
      </c>
      <c r="O1927" s="137">
        <v>0.311</v>
      </c>
      <c r="P1927" s="137">
        <f>O1927*H1927</f>
        <v>23.593392999999999</v>
      </c>
      <c r="Q1927" s="137">
        <v>6.1199999999999996E-3</v>
      </c>
      <c r="R1927" s="137">
        <f>Q1927*H1927</f>
        <v>0.46428155999999998</v>
      </c>
      <c r="S1927" s="137">
        <v>0</v>
      </c>
      <c r="T1927" s="138">
        <f>S1927*H1927</f>
        <v>0</v>
      </c>
      <c r="AR1927" s="139" t="s">
        <v>271</v>
      </c>
      <c r="AT1927" s="139" t="s">
        <v>184</v>
      </c>
      <c r="AU1927" s="139" t="s">
        <v>190</v>
      </c>
      <c r="AY1927" s="17" t="s">
        <v>182</v>
      </c>
      <c r="BE1927" s="140">
        <f>IF(N1927="základní",J1927,0)</f>
        <v>0</v>
      </c>
      <c r="BF1927" s="140">
        <f>IF(N1927="snížená",J1927,0)</f>
        <v>25034.79</v>
      </c>
      <c r="BG1927" s="140">
        <f>IF(N1927="zákl. přenesená",J1927,0)</f>
        <v>0</v>
      </c>
      <c r="BH1927" s="140">
        <f>IF(N1927="sníž. přenesená",J1927,0)</f>
        <v>0</v>
      </c>
      <c r="BI1927" s="140">
        <f>IF(N1927="nulová",J1927,0)</f>
        <v>0</v>
      </c>
      <c r="BJ1927" s="17" t="s">
        <v>190</v>
      </c>
      <c r="BK1927" s="140">
        <f>ROUND(I1927*H1927,2)</f>
        <v>25034.79</v>
      </c>
      <c r="BL1927" s="17" t="s">
        <v>271</v>
      </c>
      <c r="BM1927" s="139" t="s">
        <v>1848</v>
      </c>
    </row>
    <row r="1928" spans="2:65" s="1" customFormat="1" ht="29.25">
      <c r="B1928" s="29"/>
      <c r="D1928" s="141" t="s">
        <v>192</v>
      </c>
      <c r="F1928" s="142" t="s">
        <v>1832</v>
      </c>
      <c r="L1928" s="29"/>
      <c r="M1928" s="143"/>
      <c r="T1928" s="53"/>
      <c r="AT1928" s="17" t="s">
        <v>192</v>
      </c>
      <c r="AU1928" s="17" t="s">
        <v>190</v>
      </c>
    </row>
    <row r="1929" spans="2:65" s="1" customFormat="1">
      <c r="B1929" s="29"/>
      <c r="D1929" s="144" t="s">
        <v>194</v>
      </c>
      <c r="F1929" s="145" t="s">
        <v>1833</v>
      </c>
      <c r="L1929" s="29"/>
      <c r="M1929" s="143"/>
      <c r="T1929" s="53"/>
      <c r="AT1929" s="17" t="s">
        <v>194</v>
      </c>
      <c r="AU1929" s="17" t="s">
        <v>190</v>
      </c>
    </row>
    <row r="1930" spans="2:65" s="12" customFormat="1">
      <c r="B1930" s="146"/>
      <c r="D1930" s="141" t="s">
        <v>196</v>
      </c>
      <c r="E1930" s="147" t="s">
        <v>1</v>
      </c>
      <c r="F1930" s="148" t="s">
        <v>364</v>
      </c>
      <c r="H1930" s="147" t="s">
        <v>1</v>
      </c>
      <c r="L1930" s="146"/>
      <c r="M1930" s="149"/>
      <c r="T1930" s="150"/>
      <c r="AT1930" s="147" t="s">
        <v>196</v>
      </c>
      <c r="AU1930" s="147" t="s">
        <v>190</v>
      </c>
      <c r="AV1930" s="12" t="s">
        <v>80</v>
      </c>
      <c r="AW1930" s="12" t="s">
        <v>27</v>
      </c>
      <c r="AX1930" s="12" t="s">
        <v>72</v>
      </c>
      <c r="AY1930" s="147" t="s">
        <v>182</v>
      </c>
    </row>
    <row r="1931" spans="2:65" s="12" customFormat="1">
      <c r="B1931" s="146"/>
      <c r="D1931" s="141" t="s">
        <v>196</v>
      </c>
      <c r="E1931" s="147" t="s">
        <v>1</v>
      </c>
      <c r="F1931" s="148" t="s">
        <v>1849</v>
      </c>
      <c r="H1931" s="147" t="s">
        <v>1</v>
      </c>
      <c r="L1931" s="146"/>
      <c r="M1931" s="149"/>
      <c r="T1931" s="150"/>
      <c r="AT1931" s="147" t="s">
        <v>196</v>
      </c>
      <c r="AU1931" s="147" t="s">
        <v>190</v>
      </c>
      <c r="AV1931" s="12" t="s">
        <v>80</v>
      </c>
      <c r="AW1931" s="12" t="s">
        <v>27</v>
      </c>
      <c r="AX1931" s="12" t="s">
        <v>72</v>
      </c>
      <c r="AY1931" s="147" t="s">
        <v>182</v>
      </c>
    </row>
    <row r="1932" spans="2:65" s="13" customFormat="1">
      <c r="B1932" s="151"/>
      <c r="D1932" s="141" t="s">
        <v>196</v>
      </c>
      <c r="E1932" s="152" t="s">
        <v>1</v>
      </c>
      <c r="F1932" s="153" t="s">
        <v>1850</v>
      </c>
      <c r="H1932" s="154">
        <v>56.13</v>
      </c>
      <c r="L1932" s="151"/>
      <c r="M1932" s="155"/>
      <c r="T1932" s="156"/>
      <c r="AT1932" s="152" t="s">
        <v>196</v>
      </c>
      <c r="AU1932" s="152" t="s">
        <v>190</v>
      </c>
      <c r="AV1932" s="13" t="s">
        <v>190</v>
      </c>
      <c r="AW1932" s="13" t="s">
        <v>27</v>
      </c>
      <c r="AX1932" s="13" t="s">
        <v>72</v>
      </c>
      <c r="AY1932" s="152" t="s">
        <v>182</v>
      </c>
    </row>
    <row r="1933" spans="2:65" s="13" customFormat="1">
      <c r="B1933" s="151"/>
      <c r="D1933" s="141" t="s">
        <v>196</v>
      </c>
      <c r="E1933" s="152" t="s">
        <v>1</v>
      </c>
      <c r="F1933" s="153" t="s">
        <v>1851</v>
      </c>
      <c r="H1933" s="154">
        <v>-14</v>
      </c>
      <c r="L1933" s="151"/>
      <c r="M1933" s="155"/>
      <c r="T1933" s="156"/>
      <c r="AT1933" s="152" t="s">
        <v>196</v>
      </c>
      <c r="AU1933" s="152" t="s">
        <v>190</v>
      </c>
      <c r="AV1933" s="13" t="s">
        <v>190</v>
      </c>
      <c r="AW1933" s="13" t="s">
        <v>27</v>
      </c>
      <c r="AX1933" s="13" t="s">
        <v>72</v>
      </c>
      <c r="AY1933" s="152" t="s">
        <v>182</v>
      </c>
    </row>
    <row r="1934" spans="2:65" s="13" customFormat="1">
      <c r="B1934" s="151"/>
      <c r="D1934" s="141" t="s">
        <v>196</v>
      </c>
      <c r="E1934" s="152" t="s">
        <v>1</v>
      </c>
      <c r="F1934" s="153" t="s">
        <v>1852</v>
      </c>
      <c r="H1934" s="154">
        <v>1.8109999999999999</v>
      </c>
      <c r="L1934" s="151"/>
      <c r="M1934" s="155"/>
      <c r="T1934" s="156"/>
      <c r="AT1934" s="152" t="s">
        <v>196</v>
      </c>
      <c r="AU1934" s="152" t="s">
        <v>190</v>
      </c>
      <c r="AV1934" s="13" t="s">
        <v>190</v>
      </c>
      <c r="AW1934" s="13" t="s">
        <v>27</v>
      </c>
      <c r="AX1934" s="13" t="s">
        <v>72</v>
      </c>
      <c r="AY1934" s="152" t="s">
        <v>182</v>
      </c>
    </row>
    <row r="1935" spans="2:65" s="13" customFormat="1">
      <c r="B1935" s="151"/>
      <c r="D1935" s="141" t="s">
        <v>196</v>
      </c>
      <c r="E1935" s="152" t="s">
        <v>1</v>
      </c>
      <c r="F1935" s="153" t="s">
        <v>1853</v>
      </c>
      <c r="H1935" s="154">
        <v>1.7749999999999999</v>
      </c>
      <c r="L1935" s="151"/>
      <c r="M1935" s="155"/>
      <c r="T1935" s="156"/>
      <c r="AT1935" s="152" t="s">
        <v>196</v>
      </c>
      <c r="AU1935" s="152" t="s">
        <v>190</v>
      </c>
      <c r="AV1935" s="13" t="s">
        <v>190</v>
      </c>
      <c r="AW1935" s="13" t="s">
        <v>27</v>
      </c>
      <c r="AX1935" s="13" t="s">
        <v>72</v>
      </c>
      <c r="AY1935" s="152" t="s">
        <v>182</v>
      </c>
    </row>
    <row r="1936" spans="2:65" s="13" customFormat="1" ht="22.5">
      <c r="B1936" s="151"/>
      <c r="D1936" s="141" t="s">
        <v>196</v>
      </c>
      <c r="E1936" s="152" t="s">
        <v>1</v>
      </c>
      <c r="F1936" s="153" t="s">
        <v>1854</v>
      </c>
      <c r="H1936" s="154">
        <v>-3.7269999999999999</v>
      </c>
      <c r="L1936" s="151"/>
      <c r="M1936" s="155"/>
      <c r="T1936" s="156"/>
      <c r="AT1936" s="152" t="s">
        <v>196</v>
      </c>
      <c r="AU1936" s="152" t="s">
        <v>190</v>
      </c>
      <c r="AV1936" s="13" t="s">
        <v>190</v>
      </c>
      <c r="AW1936" s="13" t="s">
        <v>27</v>
      </c>
      <c r="AX1936" s="13" t="s">
        <v>72</v>
      </c>
      <c r="AY1936" s="152" t="s">
        <v>182</v>
      </c>
    </row>
    <row r="1937" spans="2:65" s="15" customFormat="1">
      <c r="B1937" s="172"/>
      <c r="D1937" s="141" t="s">
        <v>196</v>
      </c>
      <c r="E1937" s="173" t="s">
        <v>1</v>
      </c>
      <c r="F1937" s="174" t="s">
        <v>379</v>
      </c>
      <c r="H1937" s="175">
        <v>41.988999999999997</v>
      </c>
      <c r="L1937" s="172"/>
      <c r="M1937" s="176"/>
      <c r="T1937" s="177"/>
      <c r="AT1937" s="173" t="s">
        <v>196</v>
      </c>
      <c r="AU1937" s="173" t="s">
        <v>190</v>
      </c>
      <c r="AV1937" s="15" t="s">
        <v>106</v>
      </c>
      <c r="AW1937" s="15" t="s">
        <v>27</v>
      </c>
      <c r="AX1937" s="15" t="s">
        <v>72</v>
      </c>
      <c r="AY1937" s="173" t="s">
        <v>182</v>
      </c>
    </row>
    <row r="1938" spans="2:65" s="12" customFormat="1">
      <c r="B1938" s="146"/>
      <c r="D1938" s="141" t="s">
        <v>196</v>
      </c>
      <c r="E1938" s="147" t="s">
        <v>1</v>
      </c>
      <c r="F1938" s="148" t="s">
        <v>1855</v>
      </c>
      <c r="H1938" s="147" t="s">
        <v>1</v>
      </c>
      <c r="L1938" s="146"/>
      <c r="M1938" s="149"/>
      <c r="T1938" s="150"/>
      <c r="AT1938" s="147" t="s">
        <v>196</v>
      </c>
      <c r="AU1938" s="147" t="s">
        <v>190</v>
      </c>
      <c r="AV1938" s="12" t="s">
        <v>80</v>
      </c>
      <c r="AW1938" s="12" t="s">
        <v>27</v>
      </c>
      <c r="AX1938" s="12" t="s">
        <v>72</v>
      </c>
      <c r="AY1938" s="147" t="s">
        <v>182</v>
      </c>
    </row>
    <row r="1939" spans="2:65" s="13" customFormat="1">
      <c r="B1939" s="151"/>
      <c r="D1939" s="141" t="s">
        <v>196</v>
      </c>
      <c r="E1939" s="152" t="s">
        <v>1</v>
      </c>
      <c r="F1939" s="153" t="s">
        <v>1856</v>
      </c>
      <c r="H1939" s="154">
        <v>36.340000000000003</v>
      </c>
      <c r="L1939" s="151"/>
      <c r="M1939" s="155"/>
      <c r="T1939" s="156"/>
      <c r="AT1939" s="152" t="s">
        <v>196</v>
      </c>
      <c r="AU1939" s="152" t="s">
        <v>190</v>
      </c>
      <c r="AV1939" s="13" t="s">
        <v>190</v>
      </c>
      <c r="AW1939" s="13" t="s">
        <v>27</v>
      </c>
      <c r="AX1939" s="13" t="s">
        <v>72</v>
      </c>
      <c r="AY1939" s="152" t="s">
        <v>182</v>
      </c>
    </row>
    <row r="1940" spans="2:65" s="13" customFormat="1">
      <c r="B1940" s="151"/>
      <c r="D1940" s="141" t="s">
        <v>196</v>
      </c>
      <c r="E1940" s="152" t="s">
        <v>1</v>
      </c>
      <c r="F1940" s="153" t="s">
        <v>1857</v>
      </c>
      <c r="H1940" s="154">
        <v>-2.4660000000000002</v>
      </c>
      <c r="L1940" s="151"/>
      <c r="M1940" s="155"/>
      <c r="T1940" s="156"/>
      <c r="AT1940" s="152" t="s">
        <v>196</v>
      </c>
      <c r="AU1940" s="152" t="s">
        <v>190</v>
      </c>
      <c r="AV1940" s="13" t="s">
        <v>190</v>
      </c>
      <c r="AW1940" s="13" t="s">
        <v>27</v>
      </c>
      <c r="AX1940" s="13" t="s">
        <v>72</v>
      </c>
      <c r="AY1940" s="152" t="s">
        <v>182</v>
      </c>
    </row>
    <row r="1941" spans="2:65" s="15" customFormat="1">
      <c r="B1941" s="172"/>
      <c r="D1941" s="141" t="s">
        <v>196</v>
      </c>
      <c r="E1941" s="173" t="s">
        <v>1</v>
      </c>
      <c r="F1941" s="174" t="s">
        <v>379</v>
      </c>
      <c r="H1941" s="175">
        <v>33.874000000000002</v>
      </c>
      <c r="L1941" s="172"/>
      <c r="M1941" s="176"/>
      <c r="T1941" s="177"/>
      <c r="AT1941" s="173" t="s">
        <v>196</v>
      </c>
      <c r="AU1941" s="173" t="s">
        <v>190</v>
      </c>
      <c r="AV1941" s="15" t="s">
        <v>106</v>
      </c>
      <c r="AW1941" s="15" t="s">
        <v>27</v>
      </c>
      <c r="AX1941" s="15" t="s">
        <v>72</v>
      </c>
      <c r="AY1941" s="173" t="s">
        <v>182</v>
      </c>
    </row>
    <row r="1942" spans="2:65" s="14" customFormat="1">
      <c r="B1942" s="157"/>
      <c r="D1942" s="141" t="s">
        <v>196</v>
      </c>
      <c r="E1942" s="158" t="s">
        <v>1</v>
      </c>
      <c r="F1942" s="159" t="s">
        <v>201</v>
      </c>
      <c r="H1942" s="160">
        <v>75.863</v>
      </c>
      <c r="L1942" s="157"/>
      <c r="M1942" s="161"/>
      <c r="T1942" s="162"/>
      <c r="AT1942" s="158" t="s">
        <v>196</v>
      </c>
      <c r="AU1942" s="158" t="s">
        <v>190</v>
      </c>
      <c r="AV1942" s="14" t="s">
        <v>189</v>
      </c>
      <c r="AW1942" s="14" t="s">
        <v>27</v>
      </c>
      <c r="AX1942" s="14" t="s">
        <v>80</v>
      </c>
      <c r="AY1942" s="158" t="s">
        <v>182</v>
      </c>
    </row>
    <row r="1943" spans="2:65" s="1" customFormat="1" ht="16.5" customHeight="1">
      <c r="B1943" s="29"/>
      <c r="C1943" s="163" t="s">
        <v>1858</v>
      </c>
      <c r="D1943" s="163" t="s">
        <v>325</v>
      </c>
      <c r="E1943" s="164" t="s">
        <v>1859</v>
      </c>
      <c r="F1943" s="165" t="s">
        <v>1860</v>
      </c>
      <c r="G1943" s="166" t="s">
        <v>187</v>
      </c>
      <c r="H1943" s="167">
        <v>79.656000000000006</v>
      </c>
      <c r="I1943" s="168">
        <v>199</v>
      </c>
      <c r="J1943" s="168">
        <f>ROUND(I1943*H1943,2)</f>
        <v>15851.54</v>
      </c>
      <c r="K1943" s="165" t="s">
        <v>188</v>
      </c>
      <c r="L1943" s="169"/>
      <c r="M1943" s="170" t="s">
        <v>1</v>
      </c>
      <c r="N1943" s="171" t="s">
        <v>38</v>
      </c>
      <c r="O1943" s="137">
        <v>0</v>
      </c>
      <c r="P1943" s="137">
        <f>O1943*H1943</f>
        <v>0</v>
      </c>
      <c r="Q1943" s="137">
        <v>2.3E-3</v>
      </c>
      <c r="R1943" s="137">
        <f>Q1943*H1943</f>
        <v>0.1832088</v>
      </c>
      <c r="S1943" s="137">
        <v>0</v>
      </c>
      <c r="T1943" s="138">
        <f>S1943*H1943</f>
        <v>0</v>
      </c>
      <c r="AR1943" s="139" t="s">
        <v>1381</v>
      </c>
      <c r="AT1943" s="139" t="s">
        <v>325</v>
      </c>
      <c r="AU1943" s="139" t="s">
        <v>190</v>
      </c>
      <c r="AY1943" s="17" t="s">
        <v>182</v>
      </c>
      <c r="BE1943" s="140">
        <f>IF(N1943="základní",J1943,0)</f>
        <v>0</v>
      </c>
      <c r="BF1943" s="140">
        <f>IF(N1943="snížená",J1943,0)</f>
        <v>15851.54</v>
      </c>
      <c r="BG1943" s="140">
        <f>IF(N1943="zákl. přenesená",J1943,0)</f>
        <v>0</v>
      </c>
      <c r="BH1943" s="140">
        <f>IF(N1943="sníž. přenesená",J1943,0)</f>
        <v>0</v>
      </c>
      <c r="BI1943" s="140">
        <f>IF(N1943="nulová",J1943,0)</f>
        <v>0</v>
      </c>
      <c r="BJ1943" s="17" t="s">
        <v>190</v>
      </c>
      <c r="BK1943" s="140">
        <f>ROUND(I1943*H1943,2)</f>
        <v>15851.54</v>
      </c>
      <c r="BL1943" s="17" t="s">
        <v>271</v>
      </c>
      <c r="BM1943" s="139" t="s">
        <v>1861</v>
      </c>
    </row>
    <row r="1944" spans="2:65" s="1" customFormat="1">
      <c r="B1944" s="29"/>
      <c r="D1944" s="141" t="s">
        <v>192</v>
      </c>
      <c r="F1944" s="142" t="s">
        <v>1860</v>
      </c>
      <c r="L1944" s="29"/>
      <c r="M1944" s="143"/>
      <c r="T1944" s="53"/>
      <c r="AT1944" s="17" t="s">
        <v>192</v>
      </c>
      <c r="AU1944" s="17" t="s">
        <v>190</v>
      </c>
    </row>
    <row r="1945" spans="2:65" s="13" customFormat="1">
      <c r="B1945" s="151"/>
      <c r="D1945" s="141" t="s">
        <v>196</v>
      </c>
      <c r="F1945" s="153" t="s">
        <v>1862</v>
      </c>
      <c r="H1945" s="154">
        <v>79.656000000000006</v>
      </c>
      <c r="L1945" s="151"/>
      <c r="M1945" s="155"/>
      <c r="T1945" s="156"/>
      <c r="AT1945" s="152" t="s">
        <v>196</v>
      </c>
      <c r="AU1945" s="152" t="s">
        <v>190</v>
      </c>
      <c r="AV1945" s="13" t="s">
        <v>190</v>
      </c>
      <c r="AW1945" s="13" t="s">
        <v>4</v>
      </c>
      <c r="AX1945" s="13" t="s">
        <v>80</v>
      </c>
      <c r="AY1945" s="152" t="s">
        <v>182</v>
      </c>
    </row>
    <row r="1946" spans="2:65" s="1" customFormat="1" ht="37.9" customHeight="1">
      <c r="B1946" s="29"/>
      <c r="C1946" s="129" t="s">
        <v>1863</v>
      </c>
      <c r="D1946" s="129" t="s">
        <v>184</v>
      </c>
      <c r="E1946" s="130" t="s">
        <v>1864</v>
      </c>
      <c r="F1946" s="131" t="s">
        <v>1865</v>
      </c>
      <c r="G1946" s="132" t="s">
        <v>187</v>
      </c>
      <c r="H1946" s="133">
        <v>19.32</v>
      </c>
      <c r="I1946" s="134">
        <v>337</v>
      </c>
      <c r="J1946" s="134">
        <f>ROUND(I1946*H1946,2)</f>
        <v>6510.84</v>
      </c>
      <c r="K1946" s="131" t="s">
        <v>188</v>
      </c>
      <c r="L1946" s="29"/>
      <c r="M1946" s="135" t="s">
        <v>1</v>
      </c>
      <c r="N1946" s="136" t="s">
        <v>38</v>
      </c>
      <c r="O1946" s="137">
        <v>0.311</v>
      </c>
      <c r="P1946" s="137">
        <f>O1946*H1946</f>
        <v>6.0085199999999999</v>
      </c>
      <c r="Q1946" s="137">
        <v>6.2399999999999999E-3</v>
      </c>
      <c r="R1946" s="137">
        <f>Q1946*H1946</f>
        <v>0.12055680000000001</v>
      </c>
      <c r="S1946" s="137">
        <v>0</v>
      </c>
      <c r="T1946" s="138">
        <f>S1946*H1946</f>
        <v>0</v>
      </c>
      <c r="AR1946" s="139" t="s">
        <v>271</v>
      </c>
      <c r="AT1946" s="139" t="s">
        <v>184</v>
      </c>
      <c r="AU1946" s="139" t="s">
        <v>190</v>
      </c>
      <c r="AY1946" s="17" t="s">
        <v>182</v>
      </c>
      <c r="BE1946" s="140">
        <f>IF(N1946="základní",J1946,0)</f>
        <v>0</v>
      </c>
      <c r="BF1946" s="140">
        <f>IF(N1946="snížená",J1946,0)</f>
        <v>6510.84</v>
      </c>
      <c r="BG1946" s="140">
        <f>IF(N1946="zákl. přenesená",J1946,0)</f>
        <v>0</v>
      </c>
      <c r="BH1946" s="140">
        <f>IF(N1946="sníž. přenesená",J1946,0)</f>
        <v>0</v>
      </c>
      <c r="BI1946" s="140">
        <f>IF(N1946="nulová",J1946,0)</f>
        <v>0</v>
      </c>
      <c r="BJ1946" s="17" t="s">
        <v>190</v>
      </c>
      <c r="BK1946" s="140">
        <f>ROUND(I1946*H1946,2)</f>
        <v>6510.84</v>
      </c>
      <c r="BL1946" s="17" t="s">
        <v>271</v>
      </c>
      <c r="BM1946" s="139" t="s">
        <v>1866</v>
      </c>
    </row>
    <row r="1947" spans="2:65" s="1" customFormat="1" ht="29.25">
      <c r="B1947" s="29"/>
      <c r="D1947" s="141" t="s">
        <v>192</v>
      </c>
      <c r="F1947" s="142" t="s">
        <v>1867</v>
      </c>
      <c r="L1947" s="29"/>
      <c r="M1947" s="143"/>
      <c r="T1947" s="53"/>
      <c r="AT1947" s="17" t="s">
        <v>192</v>
      </c>
      <c r="AU1947" s="17" t="s">
        <v>190</v>
      </c>
    </row>
    <row r="1948" spans="2:65" s="1" customFormat="1">
      <c r="B1948" s="29"/>
      <c r="D1948" s="144" t="s">
        <v>194</v>
      </c>
      <c r="F1948" s="145" t="s">
        <v>1868</v>
      </c>
      <c r="L1948" s="29"/>
      <c r="M1948" s="143"/>
      <c r="T1948" s="53"/>
      <c r="AT1948" s="17" t="s">
        <v>194</v>
      </c>
      <c r="AU1948" s="17" t="s">
        <v>190</v>
      </c>
    </row>
    <row r="1949" spans="2:65" s="12" customFormat="1">
      <c r="B1949" s="146"/>
      <c r="D1949" s="141" t="s">
        <v>196</v>
      </c>
      <c r="E1949" s="147" t="s">
        <v>1</v>
      </c>
      <c r="F1949" s="148" t="s">
        <v>1543</v>
      </c>
      <c r="H1949" s="147" t="s">
        <v>1</v>
      </c>
      <c r="L1949" s="146"/>
      <c r="M1949" s="149"/>
      <c r="T1949" s="150"/>
      <c r="AT1949" s="147" t="s">
        <v>196</v>
      </c>
      <c r="AU1949" s="147" t="s">
        <v>190</v>
      </c>
      <c r="AV1949" s="12" t="s">
        <v>80</v>
      </c>
      <c r="AW1949" s="12" t="s">
        <v>27</v>
      </c>
      <c r="AX1949" s="12" t="s">
        <v>72</v>
      </c>
      <c r="AY1949" s="147" t="s">
        <v>182</v>
      </c>
    </row>
    <row r="1950" spans="2:65" s="13" customFormat="1">
      <c r="B1950" s="151"/>
      <c r="D1950" s="141" t="s">
        <v>196</v>
      </c>
      <c r="E1950" s="152" t="s">
        <v>1</v>
      </c>
      <c r="F1950" s="153" t="s">
        <v>1869</v>
      </c>
      <c r="H1950" s="154">
        <v>18.149999999999999</v>
      </c>
      <c r="L1950" s="151"/>
      <c r="M1950" s="155"/>
      <c r="T1950" s="156"/>
      <c r="AT1950" s="152" t="s">
        <v>196</v>
      </c>
      <c r="AU1950" s="152" t="s">
        <v>190</v>
      </c>
      <c r="AV1950" s="13" t="s">
        <v>190</v>
      </c>
      <c r="AW1950" s="13" t="s">
        <v>27</v>
      </c>
      <c r="AX1950" s="13" t="s">
        <v>72</v>
      </c>
      <c r="AY1950" s="152" t="s">
        <v>182</v>
      </c>
    </row>
    <row r="1951" spans="2:65" s="13" customFormat="1">
      <c r="B1951" s="151"/>
      <c r="D1951" s="141" t="s">
        <v>196</v>
      </c>
      <c r="E1951" s="152" t="s">
        <v>1</v>
      </c>
      <c r="F1951" s="153" t="s">
        <v>1870</v>
      </c>
      <c r="H1951" s="154">
        <v>19.32</v>
      </c>
      <c r="L1951" s="151"/>
      <c r="M1951" s="155"/>
      <c r="T1951" s="156"/>
      <c r="AT1951" s="152" t="s">
        <v>196</v>
      </c>
      <c r="AU1951" s="152" t="s">
        <v>190</v>
      </c>
      <c r="AV1951" s="13" t="s">
        <v>190</v>
      </c>
      <c r="AW1951" s="13" t="s">
        <v>27</v>
      </c>
      <c r="AX1951" s="13" t="s">
        <v>80</v>
      </c>
      <c r="AY1951" s="152" t="s">
        <v>182</v>
      </c>
    </row>
    <row r="1952" spans="2:65" s="1" customFormat="1" ht="16.5" customHeight="1">
      <c r="B1952" s="29"/>
      <c r="C1952" s="163" t="s">
        <v>1871</v>
      </c>
      <c r="D1952" s="163" t="s">
        <v>325</v>
      </c>
      <c r="E1952" s="164" t="s">
        <v>1872</v>
      </c>
      <c r="F1952" s="165" t="s">
        <v>1873</v>
      </c>
      <c r="G1952" s="166" t="s">
        <v>187</v>
      </c>
      <c r="H1952" s="167">
        <v>20.286000000000001</v>
      </c>
      <c r="I1952" s="168">
        <v>252</v>
      </c>
      <c r="J1952" s="168">
        <f>ROUND(I1952*H1952,2)</f>
        <v>5112.07</v>
      </c>
      <c r="K1952" s="165" t="s">
        <v>188</v>
      </c>
      <c r="L1952" s="169"/>
      <c r="M1952" s="170" t="s">
        <v>1</v>
      </c>
      <c r="N1952" s="171" t="s">
        <v>38</v>
      </c>
      <c r="O1952" s="137">
        <v>0</v>
      </c>
      <c r="P1952" s="137">
        <f>O1952*H1952</f>
        <v>0</v>
      </c>
      <c r="Q1952" s="137">
        <v>1.65E-3</v>
      </c>
      <c r="R1952" s="137">
        <f>Q1952*H1952</f>
        <v>3.3471899999999999E-2</v>
      </c>
      <c r="S1952" s="137">
        <v>0</v>
      </c>
      <c r="T1952" s="138">
        <f>S1952*H1952</f>
        <v>0</v>
      </c>
      <c r="AR1952" s="139" t="s">
        <v>1381</v>
      </c>
      <c r="AT1952" s="139" t="s">
        <v>325</v>
      </c>
      <c r="AU1952" s="139" t="s">
        <v>190</v>
      </c>
      <c r="AY1952" s="17" t="s">
        <v>182</v>
      </c>
      <c r="BE1952" s="140">
        <f>IF(N1952="základní",J1952,0)</f>
        <v>0</v>
      </c>
      <c r="BF1952" s="140">
        <f>IF(N1952="snížená",J1952,0)</f>
        <v>5112.07</v>
      </c>
      <c r="BG1952" s="140">
        <f>IF(N1952="zákl. přenesená",J1952,0)</f>
        <v>0</v>
      </c>
      <c r="BH1952" s="140">
        <f>IF(N1952="sníž. přenesená",J1952,0)</f>
        <v>0</v>
      </c>
      <c r="BI1952" s="140">
        <f>IF(N1952="nulová",J1952,0)</f>
        <v>0</v>
      </c>
      <c r="BJ1952" s="17" t="s">
        <v>190</v>
      </c>
      <c r="BK1952" s="140">
        <f>ROUND(I1952*H1952,2)</f>
        <v>5112.07</v>
      </c>
      <c r="BL1952" s="17" t="s">
        <v>271</v>
      </c>
      <c r="BM1952" s="139" t="s">
        <v>1874</v>
      </c>
    </row>
    <row r="1953" spans="2:65" s="1" customFormat="1">
      <c r="B1953" s="29"/>
      <c r="D1953" s="141" t="s">
        <v>192</v>
      </c>
      <c r="F1953" s="142" t="s">
        <v>1873</v>
      </c>
      <c r="L1953" s="29"/>
      <c r="M1953" s="143"/>
      <c r="T1953" s="53"/>
      <c r="AT1953" s="17" t="s">
        <v>192</v>
      </c>
      <c r="AU1953" s="17" t="s">
        <v>190</v>
      </c>
    </row>
    <row r="1954" spans="2:65" s="13" customFormat="1">
      <c r="B1954" s="151"/>
      <c r="D1954" s="141" t="s">
        <v>196</v>
      </c>
      <c r="F1954" s="153" t="s">
        <v>1875</v>
      </c>
      <c r="H1954" s="154">
        <v>20.286000000000001</v>
      </c>
      <c r="L1954" s="151"/>
      <c r="M1954" s="155"/>
      <c r="T1954" s="156"/>
      <c r="AT1954" s="152" t="s">
        <v>196</v>
      </c>
      <c r="AU1954" s="152" t="s">
        <v>190</v>
      </c>
      <c r="AV1954" s="13" t="s">
        <v>190</v>
      </c>
      <c r="AW1954" s="13" t="s">
        <v>4</v>
      </c>
      <c r="AX1954" s="13" t="s">
        <v>80</v>
      </c>
      <c r="AY1954" s="152" t="s">
        <v>182</v>
      </c>
    </row>
    <row r="1955" spans="2:65" s="1" customFormat="1" ht="37.9" customHeight="1">
      <c r="B1955" s="29"/>
      <c r="C1955" s="129" t="s">
        <v>1876</v>
      </c>
      <c r="D1955" s="129" t="s">
        <v>184</v>
      </c>
      <c r="E1955" s="130" t="s">
        <v>1877</v>
      </c>
      <c r="F1955" s="131" t="s">
        <v>1878</v>
      </c>
      <c r="G1955" s="132" t="s">
        <v>187</v>
      </c>
      <c r="H1955" s="133">
        <v>125.777</v>
      </c>
      <c r="I1955" s="134">
        <v>441</v>
      </c>
      <c r="J1955" s="134">
        <f>ROUND(I1955*H1955,2)</f>
        <v>55467.66</v>
      </c>
      <c r="K1955" s="131" t="s">
        <v>188</v>
      </c>
      <c r="L1955" s="29"/>
      <c r="M1955" s="135" t="s">
        <v>1</v>
      </c>
      <c r="N1955" s="136" t="s">
        <v>38</v>
      </c>
      <c r="O1955" s="137">
        <v>0.311</v>
      </c>
      <c r="P1955" s="137">
        <f>O1955*H1955</f>
        <v>39.116647</v>
      </c>
      <c r="Q1955" s="137">
        <v>6.4200000000000004E-3</v>
      </c>
      <c r="R1955" s="137">
        <f>Q1955*H1955</f>
        <v>0.80748834000000003</v>
      </c>
      <c r="S1955" s="137">
        <v>0</v>
      </c>
      <c r="T1955" s="138">
        <f>S1955*H1955</f>
        <v>0</v>
      </c>
      <c r="AR1955" s="139" t="s">
        <v>271</v>
      </c>
      <c r="AT1955" s="139" t="s">
        <v>184</v>
      </c>
      <c r="AU1955" s="139" t="s">
        <v>190</v>
      </c>
      <c r="AY1955" s="17" t="s">
        <v>182</v>
      </c>
      <c r="BE1955" s="140">
        <f>IF(N1955="základní",J1955,0)</f>
        <v>0</v>
      </c>
      <c r="BF1955" s="140">
        <f>IF(N1955="snížená",J1955,0)</f>
        <v>55467.66</v>
      </c>
      <c r="BG1955" s="140">
        <f>IF(N1955="zákl. přenesená",J1955,0)</f>
        <v>0</v>
      </c>
      <c r="BH1955" s="140">
        <f>IF(N1955="sníž. přenesená",J1955,0)</f>
        <v>0</v>
      </c>
      <c r="BI1955" s="140">
        <f>IF(N1955="nulová",J1955,0)</f>
        <v>0</v>
      </c>
      <c r="BJ1955" s="17" t="s">
        <v>190</v>
      </c>
      <c r="BK1955" s="140">
        <f>ROUND(I1955*H1955,2)</f>
        <v>55467.66</v>
      </c>
      <c r="BL1955" s="17" t="s">
        <v>271</v>
      </c>
      <c r="BM1955" s="139" t="s">
        <v>1879</v>
      </c>
    </row>
    <row r="1956" spans="2:65" s="1" customFormat="1" ht="29.25">
      <c r="B1956" s="29"/>
      <c r="D1956" s="141" t="s">
        <v>192</v>
      </c>
      <c r="F1956" s="142" t="s">
        <v>1880</v>
      </c>
      <c r="L1956" s="29"/>
      <c r="M1956" s="143"/>
      <c r="T1956" s="53"/>
      <c r="AT1956" s="17" t="s">
        <v>192</v>
      </c>
      <c r="AU1956" s="17" t="s">
        <v>190</v>
      </c>
    </row>
    <row r="1957" spans="2:65" s="1" customFormat="1">
      <c r="B1957" s="29"/>
      <c r="D1957" s="144" t="s">
        <v>194</v>
      </c>
      <c r="F1957" s="145" t="s">
        <v>1881</v>
      </c>
      <c r="L1957" s="29"/>
      <c r="M1957" s="143"/>
      <c r="T1957" s="53"/>
      <c r="AT1957" s="17" t="s">
        <v>194</v>
      </c>
      <c r="AU1957" s="17" t="s">
        <v>190</v>
      </c>
    </row>
    <row r="1958" spans="2:65" s="12" customFormat="1">
      <c r="B1958" s="146"/>
      <c r="D1958" s="141" t="s">
        <v>196</v>
      </c>
      <c r="E1958" s="147" t="s">
        <v>1</v>
      </c>
      <c r="F1958" s="148" t="s">
        <v>341</v>
      </c>
      <c r="H1958" s="147" t="s">
        <v>1</v>
      </c>
      <c r="L1958" s="146"/>
      <c r="M1958" s="149"/>
      <c r="T1958" s="150"/>
      <c r="AT1958" s="147" t="s">
        <v>196</v>
      </c>
      <c r="AU1958" s="147" t="s">
        <v>190</v>
      </c>
      <c r="AV1958" s="12" t="s">
        <v>80</v>
      </c>
      <c r="AW1958" s="12" t="s">
        <v>27</v>
      </c>
      <c r="AX1958" s="12" t="s">
        <v>72</v>
      </c>
      <c r="AY1958" s="147" t="s">
        <v>182</v>
      </c>
    </row>
    <row r="1959" spans="2:65" s="12" customFormat="1">
      <c r="B1959" s="146"/>
      <c r="D1959" s="141" t="s">
        <v>196</v>
      </c>
      <c r="E1959" s="147" t="s">
        <v>1</v>
      </c>
      <c r="F1959" s="148" t="s">
        <v>385</v>
      </c>
      <c r="H1959" s="147" t="s">
        <v>1</v>
      </c>
      <c r="L1959" s="146"/>
      <c r="M1959" s="149"/>
      <c r="T1959" s="150"/>
      <c r="AT1959" s="147" t="s">
        <v>196</v>
      </c>
      <c r="AU1959" s="147" t="s">
        <v>190</v>
      </c>
      <c r="AV1959" s="12" t="s">
        <v>80</v>
      </c>
      <c r="AW1959" s="12" t="s">
        <v>27</v>
      </c>
      <c r="AX1959" s="12" t="s">
        <v>72</v>
      </c>
      <c r="AY1959" s="147" t="s">
        <v>182</v>
      </c>
    </row>
    <row r="1960" spans="2:65" s="13" customFormat="1">
      <c r="B1960" s="151"/>
      <c r="D1960" s="141" t="s">
        <v>196</v>
      </c>
      <c r="E1960" s="152" t="s">
        <v>1</v>
      </c>
      <c r="F1960" s="153" t="s">
        <v>1882</v>
      </c>
      <c r="H1960" s="154">
        <v>36.081000000000003</v>
      </c>
      <c r="L1960" s="151"/>
      <c r="M1960" s="155"/>
      <c r="T1960" s="156"/>
      <c r="AT1960" s="152" t="s">
        <v>196</v>
      </c>
      <c r="AU1960" s="152" t="s">
        <v>190</v>
      </c>
      <c r="AV1960" s="13" t="s">
        <v>190</v>
      </c>
      <c r="AW1960" s="13" t="s">
        <v>27</v>
      </c>
      <c r="AX1960" s="13" t="s">
        <v>72</v>
      </c>
      <c r="AY1960" s="152" t="s">
        <v>182</v>
      </c>
    </row>
    <row r="1961" spans="2:65" s="13" customFormat="1">
      <c r="B1961" s="151"/>
      <c r="D1961" s="141" t="s">
        <v>196</v>
      </c>
      <c r="E1961" s="152" t="s">
        <v>1</v>
      </c>
      <c r="F1961" s="153" t="s">
        <v>1883</v>
      </c>
      <c r="H1961" s="154">
        <v>7.8869999999999996</v>
      </c>
      <c r="L1961" s="151"/>
      <c r="M1961" s="155"/>
      <c r="T1961" s="156"/>
      <c r="AT1961" s="152" t="s">
        <v>196</v>
      </c>
      <c r="AU1961" s="152" t="s">
        <v>190</v>
      </c>
      <c r="AV1961" s="13" t="s">
        <v>190</v>
      </c>
      <c r="AW1961" s="13" t="s">
        <v>27</v>
      </c>
      <c r="AX1961" s="13" t="s">
        <v>72</v>
      </c>
      <c r="AY1961" s="152" t="s">
        <v>182</v>
      </c>
    </row>
    <row r="1962" spans="2:65" s="13" customFormat="1">
      <c r="B1962" s="151"/>
      <c r="D1962" s="141" t="s">
        <v>196</v>
      </c>
      <c r="E1962" s="152" t="s">
        <v>1</v>
      </c>
      <c r="F1962" s="153" t="s">
        <v>1884</v>
      </c>
      <c r="H1962" s="154">
        <v>4.0469999999999997</v>
      </c>
      <c r="L1962" s="151"/>
      <c r="M1962" s="155"/>
      <c r="T1962" s="156"/>
      <c r="AT1962" s="152" t="s">
        <v>196</v>
      </c>
      <c r="AU1962" s="152" t="s">
        <v>190</v>
      </c>
      <c r="AV1962" s="13" t="s">
        <v>190</v>
      </c>
      <c r="AW1962" s="13" t="s">
        <v>27</v>
      </c>
      <c r="AX1962" s="13" t="s">
        <v>72</v>
      </c>
      <c r="AY1962" s="152" t="s">
        <v>182</v>
      </c>
    </row>
    <row r="1963" spans="2:65" s="13" customFormat="1">
      <c r="B1963" s="151"/>
      <c r="D1963" s="141" t="s">
        <v>196</v>
      </c>
      <c r="E1963" s="152" t="s">
        <v>1</v>
      </c>
      <c r="F1963" s="153" t="s">
        <v>1885</v>
      </c>
      <c r="H1963" s="154">
        <v>0.56499999999999995</v>
      </c>
      <c r="L1963" s="151"/>
      <c r="M1963" s="155"/>
      <c r="T1963" s="156"/>
      <c r="AT1963" s="152" t="s">
        <v>196</v>
      </c>
      <c r="AU1963" s="152" t="s">
        <v>190</v>
      </c>
      <c r="AV1963" s="13" t="s">
        <v>190</v>
      </c>
      <c r="AW1963" s="13" t="s">
        <v>27</v>
      </c>
      <c r="AX1963" s="13" t="s">
        <v>72</v>
      </c>
      <c r="AY1963" s="152" t="s">
        <v>182</v>
      </c>
    </row>
    <row r="1964" spans="2:65" s="13" customFormat="1" ht="22.5">
      <c r="B1964" s="151"/>
      <c r="D1964" s="141" t="s">
        <v>196</v>
      </c>
      <c r="E1964" s="152" t="s">
        <v>1</v>
      </c>
      <c r="F1964" s="153" t="s">
        <v>1886</v>
      </c>
      <c r="H1964" s="154">
        <v>21.809000000000001</v>
      </c>
      <c r="L1964" s="151"/>
      <c r="M1964" s="155"/>
      <c r="T1964" s="156"/>
      <c r="AT1964" s="152" t="s">
        <v>196</v>
      </c>
      <c r="AU1964" s="152" t="s">
        <v>190</v>
      </c>
      <c r="AV1964" s="13" t="s">
        <v>190</v>
      </c>
      <c r="AW1964" s="13" t="s">
        <v>27</v>
      </c>
      <c r="AX1964" s="13" t="s">
        <v>72</v>
      </c>
      <c r="AY1964" s="152" t="s">
        <v>182</v>
      </c>
    </row>
    <row r="1965" spans="2:65" s="13" customFormat="1">
      <c r="B1965" s="151"/>
      <c r="D1965" s="141" t="s">
        <v>196</v>
      </c>
      <c r="E1965" s="152" t="s">
        <v>1</v>
      </c>
      <c r="F1965" s="153" t="s">
        <v>1887</v>
      </c>
      <c r="H1965" s="154">
        <v>1.9119999999999999</v>
      </c>
      <c r="L1965" s="151"/>
      <c r="M1965" s="155"/>
      <c r="T1965" s="156"/>
      <c r="AT1965" s="152" t="s">
        <v>196</v>
      </c>
      <c r="AU1965" s="152" t="s">
        <v>190</v>
      </c>
      <c r="AV1965" s="13" t="s">
        <v>190</v>
      </c>
      <c r="AW1965" s="13" t="s">
        <v>27</v>
      </c>
      <c r="AX1965" s="13" t="s">
        <v>72</v>
      </c>
      <c r="AY1965" s="152" t="s">
        <v>182</v>
      </c>
    </row>
    <row r="1966" spans="2:65" s="13" customFormat="1">
      <c r="B1966" s="151"/>
      <c r="D1966" s="141" t="s">
        <v>196</v>
      </c>
      <c r="E1966" s="152" t="s">
        <v>1</v>
      </c>
      <c r="F1966" s="153" t="s">
        <v>1888</v>
      </c>
      <c r="H1966" s="154">
        <v>5.44</v>
      </c>
      <c r="L1966" s="151"/>
      <c r="M1966" s="155"/>
      <c r="T1966" s="156"/>
      <c r="AT1966" s="152" t="s">
        <v>196</v>
      </c>
      <c r="AU1966" s="152" t="s">
        <v>190</v>
      </c>
      <c r="AV1966" s="13" t="s">
        <v>190</v>
      </c>
      <c r="AW1966" s="13" t="s">
        <v>27</v>
      </c>
      <c r="AX1966" s="13" t="s">
        <v>72</v>
      </c>
      <c r="AY1966" s="152" t="s">
        <v>182</v>
      </c>
    </row>
    <row r="1967" spans="2:65" s="12" customFormat="1">
      <c r="B1967" s="146"/>
      <c r="D1967" s="141" t="s">
        <v>196</v>
      </c>
      <c r="E1967" s="147" t="s">
        <v>1</v>
      </c>
      <c r="F1967" s="148" t="s">
        <v>1050</v>
      </c>
      <c r="H1967" s="147" t="s">
        <v>1</v>
      </c>
      <c r="L1967" s="146"/>
      <c r="M1967" s="149"/>
      <c r="T1967" s="150"/>
      <c r="AT1967" s="147" t="s">
        <v>196</v>
      </c>
      <c r="AU1967" s="147" t="s">
        <v>190</v>
      </c>
      <c r="AV1967" s="12" t="s">
        <v>80</v>
      </c>
      <c r="AW1967" s="12" t="s">
        <v>27</v>
      </c>
      <c r="AX1967" s="12" t="s">
        <v>72</v>
      </c>
      <c r="AY1967" s="147" t="s">
        <v>182</v>
      </c>
    </row>
    <row r="1968" spans="2:65" s="13" customFormat="1">
      <c r="B1968" s="151"/>
      <c r="D1968" s="141" t="s">
        <v>196</v>
      </c>
      <c r="E1968" s="152" t="s">
        <v>1</v>
      </c>
      <c r="F1968" s="153" t="s">
        <v>1889</v>
      </c>
      <c r="H1968" s="154">
        <v>18.242000000000001</v>
      </c>
      <c r="L1968" s="151"/>
      <c r="M1968" s="155"/>
      <c r="T1968" s="156"/>
      <c r="AT1968" s="152" t="s">
        <v>196</v>
      </c>
      <c r="AU1968" s="152" t="s">
        <v>190</v>
      </c>
      <c r="AV1968" s="13" t="s">
        <v>190</v>
      </c>
      <c r="AW1968" s="13" t="s">
        <v>27</v>
      </c>
      <c r="AX1968" s="13" t="s">
        <v>72</v>
      </c>
      <c r="AY1968" s="152" t="s">
        <v>182</v>
      </c>
    </row>
    <row r="1969" spans="2:65" s="13" customFormat="1">
      <c r="B1969" s="151"/>
      <c r="D1969" s="141" t="s">
        <v>196</v>
      </c>
      <c r="E1969" s="152" t="s">
        <v>1</v>
      </c>
      <c r="F1969" s="153" t="s">
        <v>1890</v>
      </c>
      <c r="H1969" s="154">
        <v>17.959</v>
      </c>
      <c r="L1969" s="151"/>
      <c r="M1969" s="155"/>
      <c r="T1969" s="156"/>
      <c r="AT1969" s="152" t="s">
        <v>196</v>
      </c>
      <c r="AU1969" s="152" t="s">
        <v>190</v>
      </c>
      <c r="AV1969" s="13" t="s">
        <v>190</v>
      </c>
      <c r="AW1969" s="13" t="s">
        <v>27</v>
      </c>
      <c r="AX1969" s="13" t="s">
        <v>72</v>
      </c>
      <c r="AY1969" s="152" t="s">
        <v>182</v>
      </c>
    </row>
    <row r="1970" spans="2:65" s="13" customFormat="1">
      <c r="B1970" s="151"/>
      <c r="D1970" s="141" t="s">
        <v>196</v>
      </c>
      <c r="E1970" s="152" t="s">
        <v>1</v>
      </c>
      <c r="F1970" s="153" t="s">
        <v>1891</v>
      </c>
      <c r="H1970" s="154">
        <v>3.8450000000000002</v>
      </c>
      <c r="L1970" s="151"/>
      <c r="M1970" s="155"/>
      <c r="T1970" s="156"/>
      <c r="AT1970" s="152" t="s">
        <v>196</v>
      </c>
      <c r="AU1970" s="152" t="s">
        <v>190</v>
      </c>
      <c r="AV1970" s="13" t="s">
        <v>190</v>
      </c>
      <c r="AW1970" s="13" t="s">
        <v>27</v>
      </c>
      <c r="AX1970" s="13" t="s">
        <v>72</v>
      </c>
      <c r="AY1970" s="152" t="s">
        <v>182</v>
      </c>
    </row>
    <row r="1971" spans="2:65" s="12" customFormat="1">
      <c r="B1971" s="146"/>
      <c r="D1971" s="141" t="s">
        <v>196</v>
      </c>
      <c r="E1971" s="147" t="s">
        <v>1</v>
      </c>
      <c r="F1971" s="148" t="s">
        <v>1892</v>
      </c>
      <c r="H1971" s="147" t="s">
        <v>1</v>
      </c>
      <c r="L1971" s="146"/>
      <c r="M1971" s="149"/>
      <c r="T1971" s="150"/>
      <c r="AT1971" s="147" t="s">
        <v>196</v>
      </c>
      <c r="AU1971" s="147" t="s">
        <v>190</v>
      </c>
      <c r="AV1971" s="12" t="s">
        <v>80</v>
      </c>
      <c r="AW1971" s="12" t="s">
        <v>27</v>
      </c>
      <c r="AX1971" s="12" t="s">
        <v>72</v>
      </c>
      <c r="AY1971" s="147" t="s">
        <v>182</v>
      </c>
    </row>
    <row r="1972" spans="2:65" s="13" customFormat="1">
      <c r="B1972" s="151"/>
      <c r="D1972" s="141" t="s">
        <v>196</v>
      </c>
      <c r="E1972" s="152" t="s">
        <v>1</v>
      </c>
      <c r="F1972" s="153" t="s">
        <v>1893</v>
      </c>
      <c r="H1972" s="154">
        <v>1.75</v>
      </c>
      <c r="L1972" s="151"/>
      <c r="M1972" s="155"/>
      <c r="T1972" s="156"/>
      <c r="AT1972" s="152" t="s">
        <v>196</v>
      </c>
      <c r="AU1972" s="152" t="s">
        <v>190</v>
      </c>
      <c r="AV1972" s="13" t="s">
        <v>190</v>
      </c>
      <c r="AW1972" s="13" t="s">
        <v>27</v>
      </c>
      <c r="AX1972" s="13" t="s">
        <v>72</v>
      </c>
      <c r="AY1972" s="152" t="s">
        <v>182</v>
      </c>
    </row>
    <row r="1973" spans="2:65" s="13" customFormat="1">
      <c r="B1973" s="151"/>
      <c r="D1973" s="141" t="s">
        <v>196</v>
      </c>
      <c r="E1973" s="152" t="s">
        <v>1</v>
      </c>
      <c r="F1973" s="153" t="s">
        <v>1894</v>
      </c>
      <c r="H1973" s="154">
        <v>6.24</v>
      </c>
      <c r="L1973" s="151"/>
      <c r="M1973" s="155"/>
      <c r="T1973" s="156"/>
      <c r="AT1973" s="152" t="s">
        <v>196</v>
      </c>
      <c r="AU1973" s="152" t="s">
        <v>190</v>
      </c>
      <c r="AV1973" s="13" t="s">
        <v>190</v>
      </c>
      <c r="AW1973" s="13" t="s">
        <v>27</v>
      </c>
      <c r="AX1973" s="13" t="s">
        <v>72</v>
      </c>
      <c r="AY1973" s="152" t="s">
        <v>182</v>
      </c>
    </row>
    <row r="1974" spans="2:65" s="15" customFormat="1">
      <c r="B1974" s="172"/>
      <c r="D1974" s="141" t="s">
        <v>196</v>
      </c>
      <c r="E1974" s="173" t="s">
        <v>1</v>
      </c>
      <c r="F1974" s="174" t="s">
        <v>379</v>
      </c>
      <c r="H1974" s="175">
        <v>125.777</v>
      </c>
      <c r="L1974" s="172"/>
      <c r="M1974" s="176"/>
      <c r="T1974" s="177"/>
      <c r="AT1974" s="173" t="s">
        <v>196</v>
      </c>
      <c r="AU1974" s="173" t="s">
        <v>190</v>
      </c>
      <c r="AV1974" s="15" t="s">
        <v>106</v>
      </c>
      <c r="AW1974" s="15" t="s">
        <v>27</v>
      </c>
      <c r="AX1974" s="15" t="s">
        <v>80</v>
      </c>
      <c r="AY1974" s="173" t="s">
        <v>182</v>
      </c>
    </row>
    <row r="1975" spans="2:65" s="1" customFormat="1" ht="49.15" customHeight="1">
      <c r="B1975" s="29"/>
      <c r="C1975" s="163" t="s">
        <v>1895</v>
      </c>
      <c r="D1975" s="163" t="s">
        <v>325</v>
      </c>
      <c r="E1975" s="164" t="s">
        <v>1099</v>
      </c>
      <c r="F1975" s="165" t="s">
        <v>1100</v>
      </c>
      <c r="G1975" s="166" t="s">
        <v>187</v>
      </c>
      <c r="H1975" s="167">
        <v>132.066</v>
      </c>
      <c r="I1975" s="168">
        <v>1042.58</v>
      </c>
      <c r="J1975" s="168">
        <f>ROUND(I1975*H1975,2)</f>
        <v>137689.37</v>
      </c>
      <c r="K1975" s="165" t="s">
        <v>1</v>
      </c>
      <c r="L1975" s="169"/>
      <c r="M1975" s="170" t="s">
        <v>1</v>
      </c>
      <c r="N1975" s="171" t="s">
        <v>38</v>
      </c>
      <c r="O1975" s="137">
        <v>0</v>
      </c>
      <c r="P1975" s="137">
        <f>O1975*H1975</f>
        <v>0</v>
      </c>
      <c r="Q1975" s="137">
        <v>3.8999999999999998E-3</v>
      </c>
      <c r="R1975" s="137">
        <f>Q1975*H1975</f>
        <v>0.5150574</v>
      </c>
      <c r="S1975" s="137">
        <v>0</v>
      </c>
      <c r="T1975" s="138">
        <f>S1975*H1975</f>
        <v>0</v>
      </c>
      <c r="AR1975" s="139" t="s">
        <v>1381</v>
      </c>
      <c r="AT1975" s="139" t="s">
        <v>325</v>
      </c>
      <c r="AU1975" s="139" t="s">
        <v>190</v>
      </c>
      <c r="AY1975" s="17" t="s">
        <v>182</v>
      </c>
      <c r="BE1975" s="140">
        <f>IF(N1975="základní",J1975,0)</f>
        <v>0</v>
      </c>
      <c r="BF1975" s="140">
        <f>IF(N1975="snížená",J1975,0)</f>
        <v>137689.37</v>
      </c>
      <c r="BG1975" s="140">
        <f>IF(N1975="zákl. přenesená",J1975,0)</f>
        <v>0</v>
      </c>
      <c r="BH1975" s="140">
        <f>IF(N1975="sníž. přenesená",J1975,0)</f>
        <v>0</v>
      </c>
      <c r="BI1975" s="140">
        <f>IF(N1975="nulová",J1975,0)</f>
        <v>0</v>
      </c>
      <c r="BJ1975" s="17" t="s">
        <v>190</v>
      </c>
      <c r="BK1975" s="140">
        <f>ROUND(I1975*H1975,2)</f>
        <v>137689.37</v>
      </c>
      <c r="BL1975" s="17" t="s">
        <v>271</v>
      </c>
      <c r="BM1975" s="139" t="s">
        <v>1896</v>
      </c>
    </row>
    <row r="1976" spans="2:65" s="1" customFormat="1" ht="29.25">
      <c r="B1976" s="29"/>
      <c r="D1976" s="141" t="s">
        <v>192</v>
      </c>
      <c r="F1976" s="142" t="s">
        <v>1100</v>
      </c>
      <c r="L1976" s="29"/>
      <c r="M1976" s="143"/>
      <c r="T1976" s="53"/>
      <c r="AT1976" s="17" t="s">
        <v>192</v>
      </c>
      <c r="AU1976" s="17" t="s">
        <v>190</v>
      </c>
    </row>
    <row r="1977" spans="2:65" s="13" customFormat="1">
      <c r="B1977" s="151"/>
      <c r="D1977" s="141" t="s">
        <v>196</v>
      </c>
      <c r="F1977" s="153" t="s">
        <v>1897</v>
      </c>
      <c r="H1977" s="154">
        <v>132.066</v>
      </c>
      <c r="L1977" s="151"/>
      <c r="M1977" s="155"/>
      <c r="T1977" s="156"/>
      <c r="AT1977" s="152" t="s">
        <v>196</v>
      </c>
      <c r="AU1977" s="152" t="s">
        <v>190</v>
      </c>
      <c r="AV1977" s="13" t="s">
        <v>190</v>
      </c>
      <c r="AW1977" s="13" t="s">
        <v>4</v>
      </c>
      <c r="AX1977" s="13" t="s">
        <v>80</v>
      </c>
      <c r="AY1977" s="152" t="s">
        <v>182</v>
      </c>
    </row>
    <row r="1978" spans="2:65" s="1" customFormat="1" ht="37.9" customHeight="1">
      <c r="B1978" s="29"/>
      <c r="C1978" s="129" t="s">
        <v>1898</v>
      </c>
      <c r="D1978" s="129" t="s">
        <v>184</v>
      </c>
      <c r="E1978" s="130" t="s">
        <v>1877</v>
      </c>
      <c r="F1978" s="131" t="s">
        <v>1878</v>
      </c>
      <c r="G1978" s="132" t="s">
        <v>187</v>
      </c>
      <c r="H1978" s="133">
        <v>141.74600000000001</v>
      </c>
      <c r="I1978" s="134">
        <v>441</v>
      </c>
      <c r="J1978" s="134">
        <f>ROUND(I1978*H1978,2)</f>
        <v>62509.99</v>
      </c>
      <c r="K1978" s="131" t="s">
        <v>188</v>
      </c>
      <c r="L1978" s="29"/>
      <c r="M1978" s="135" t="s">
        <v>1</v>
      </c>
      <c r="N1978" s="136" t="s">
        <v>38</v>
      </c>
      <c r="O1978" s="137">
        <v>0.311</v>
      </c>
      <c r="P1978" s="137">
        <f>O1978*H1978</f>
        <v>44.083006000000005</v>
      </c>
      <c r="Q1978" s="137">
        <v>6.4200000000000004E-3</v>
      </c>
      <c r="R1978" s="137">
        <f>Q1978*H1978</f>
        <v>0.91000932000000012</v>
      </c>
      <c r="S1978" s="137">
        <v>0</v>
      </c>
      <c r="T1978" s="138">
        <f>S1978*H1978</f>
        <v>0</v>
      </c>
      <c r="AR1978" s="139" t="s">
        <v>271</v>
      </c>
      <c r="AT1978" s="139" t="s">
        <v>184</v>
      </c>
      <c r="AU1978" s="139" t="s">
        <v>190</v>
      </c>
      <c r="AY1978" s="17" t="s">
        <v>182</v>
      </c>
      <c r="BE1978" s="140">
        <f>IF(N1978="základní",J1978,0)</f>
        <v>0</v>
      </c>
      <c r="BF1978" s="140">
        <f>IF(N1978="snížená",J1978,0)</f>
        <v>62509.99</v>
      </c>
      <c r="BG1978" s="140">
        <f>IF(N1978="zákl. přenesená",J1978,0)</f>
        <v>0</v>
      </c>
      <c r="BH1978" s="140">
        <f>IF(N1978="sníž. přenesená",J1978,0)</f>
        <v>0</v>
      </c>
      <c r="BI1978" s="140">
        <f>IF(N1978="nulová",J1978,0)</f>
        <v>0</v>
      </c>
      <c r="BJ1978" s="17" t="s">
        <v>190</v>
      </c>
      <c r="BK1978" s="140">
        <f>ROUND(I1978*H1978,2)</f>
        <v>62509.99</v>
      </c>
      <c r="BL1978" s="17" t="s">
        <v>271</v>
      </c>
      <c r="BM1978" s="139" t="s">
        <v>1899</v>
      </c>
    </row>
    <row r="1979" spans="2:65" s="1" customFormat="1" ht="29.25">
      <c r="B1979" s="29"/>
      <c r="D1979" s="141" t="s">
        <v>192</v>
      </c>
      <c r="F1979" s="142" t="s">
        <v>1880</v>
      </c>
      <c r="L1979" s="29"/>
      <c r="M1979" s="143"/>
      <c r="T1979" s="53"/>
      <c r="AT1979" s="17" t="s">
        <v>192</v>
      </c>
      <c r="AU1979" s="17" t="s">
        <v>190</v>
      </c>
    </row>
    <row r="1980" spans="2:65" s="1" customFormat="1">
      <c r="B1980" s="29"/>
      <c r="D1980" s="144" t="s">
        <v>194</v>
      </c>
      <c r="F1980" s="145" t="s">
        <v>1881</v>
      </c>
      <c r="L1980" s="29"/>
      <c r="M1980" s="143"/>
      <c r="T1980" s="53"/>
      <c r="AT1980" s="17" t="s">
        <v>194</v>
      </c>
      <c r="AU1980" s="17" t="s">
        <v>190</v>
      </c>
    </row>
    <row r="1981" spans="2:65" s="12" customFormat="1">
      <c r="B1981" s="146"/>
      <c r="D1981" s="141" t="s">
        <v>196</v>
      </c>
      <c r="E1981" s="147" t="s">
        <v>1</v>
      </c>
      <c r="F1981" s="148" t="s">
        <v>341</v>
      </c>
      <c r="H1981" s="147" t="s">
        <v>1</v>
      </c>
      <c r="L1981" s="146"/>
      <c r="M1981" s="149"/>
      <c r="T1981" s="150"/>
      <c r="AT1981" s="147" t="s">
        <v>196</v>
      </c>
      <c r="AU1981" s="147" t="s">
        <v>190</v>
      </c>
      <c r="AV1981" s="12" t="s">
        <v>80</v>
      </c>
      <c r="AW1981" s="12" t="s">
        <v>27</v>
      </c>
      <c r="AX1981" s="12" t="s">
        <v>72</v>
      </c>
      <c r="AY1981" s="147" t="s">
        <v>182</v>
      </c>
    </row>
    <row r="1982" spans="2:65" s="12" customFormat="1">
      <c r="B1982" s="146"/>
      <c r="D1982" s="141" t="s">
        <v>196</v>
      </c>
      <c r="E1982" s="147" t="s">
        <v>1</v>
      </c>
      <c r="F1982" s="148" t="s">
        <v>1900</v>
      </c>
      <c r="H1982" s="147" t="s">
        <v>1</v>
      </c>
      <c r="L1982" s="146"/>
      <c r="M1982" s="149"/>
      <c r="T1982" s="150"/>
      <c r="AT1982" s="147" t="s">
        <v>196</v>
      </c>
      <c r="AU1982" s="147" t="s">
        <v>190</v>
      </c>
      <c r="AV1982" s="12" t="s">
        <v>80</v>
      </c>
      <c r="AW1982" s="12" t="s">
        <v>27</v>
      </c>
      <c r="AX1982" s="12" t="s">
        <v>72</v>
      </c>
      <c r="AY1982" s="147" t="s">
        <v>182</v>
      </c>
    </row>
    <row r="1983" spans="2:65" s="13" customFormat="1">
      <c r="B1983" s="151"/>
      <c r="D1983" s="141" t="s">
        <v>196</v>
      </c>
      <c r="E1983" s="152" t="s">
        <v>1</v>
      </c>
      <c r="F1983" s="153" t="s">
        <v>1901</v>
      </c>
      <c r="H1983" s="154">
        <v>8.85</v>
      </c>
      <c r="L1983" s="151"/>
      <c r="M1983" s="155"/>
      <c r="T1983" s="156"/>
      <c r="AT1983" s="152" t="s">
        <v>196</v>
      </c>
      <c r="AU1983" s="152" t="s">
        <v>190</v>
      </c>
      <c r="AV1983" s="13" t="s">
        <v>190</v>
      </c>
      <c r="AW1983" s="13" t="s">
        <v>27</v>
      </c>
      <c r="AX1983" s="13" t="s">
        <v>72</v>
      </c>
      <c r="AY1983" s="152" t="s">
        <v>182</v>
      </c>
    </row>
    <row r="1984" spans="2:65" s="12" customFormat="1">
      <c r="B1984" s="146"/>
      <c r="D1984" s="141" t="s">
        <v>196</v>
      </c>
      <c r="E1984" s="147" t="s">
        <v>1</v>
      </c>
      <c r="F1984" s="148" t="s">
        <v>1050</v>
      </c>
      <c r="H1984" s="147" t="s">
        <v>1</v>
      </c>
      <c r="L1984" s="146"/>
      <c r="M1984" s="149"/>
      <c r="T1984" s="150"/>
      <c r="AT1984" s="147" t="s">
        <v>196</v>
      </c>
      <c r="AU1984" s="147" t="s">
        <v>190</v>
      </c>
      <c r="AV1984" s="12" t="s">
        <v>80</v>
      </c>
      <c r="AW1984" s="12" t="s">
        <v>27</v>
      </c>
      <c r="AX1984" s="12" t="s">
        <v>72</v>
      </c>
      <c r="AY1984" s="147" t="s">
        <v>182</v>
      </c>
    </row>
    <row r="1985" spans="2:65" s="12" customFormat="1">
      <c r="B1985" s="146"/>
      <c r="D1985" s="141" t="s">
        <v>196</v>
      </c>
      <c r="E1985" s="147" t="s">
        <v>1</v>
      </c>
      <c r="F1985" s="148" t="s">
        <v>444</v>
      </c>
      <c r="H1985" s="147" t="s">
        <v>1</v>
      </c>
      <c r="L1985" s="146"/>
      <c r="M1985" s="149"/>
      <c r="T1985" s="150"/>
      <c r="AT1985" s="147" t="s">
        <v>196</v>
      </c>
      <c r="AU1985" s="147" t="s">
        <v>190</v>
      </c>
      <c r="AV1985" s="12" t="s">
        <v>80</v>
      </c>
      <c r="AW1985" s="12" t="s">
        <v>27</v>
      </c>
      <c r="AX1985" s="12" t="s">
        <v>72</v>
      </c>
      <c r="AY1985" s="147" t="s">
        <v>182</v>
      </c>
    </row>
    <row r="1986" spans="2:65" s="13" customFormat="1" ht="22.5">
      <c r="B1986" s="151"/>
      <c r="D1986" s="141" t="s">
        <v>196</v>
      </c>
      <c r="E1986" s="152" t="s">
        <v>1</v>
      </c>
      <c r="F1986" s="153" t="s">
        <v>1902</v>
      </c>
      <c r="H1986" s="154">
        <v>30.486999999999998</v>
      </c>
      <c r="L1986" s="151"/>
      <c r="M1986" s="155"/>
      <c r="T1986" s="156"/>
      <c r="AT1986" s="152" t="s">
        <v>196</v>
      </c>
      <c r="AU1986" s="152" t="s">
        <v>190</v>
      </c>
      <c r="AV1986" s="13" t="s">
        <v>190</v>
      </c>
      <c r="AW1986" s="13" t="s">
        <v>27</v>
      </c>
      <c r="AX1986" s="13" t="s">
        <v>72</v>
      </c>
      <c r="AY1986" s="152" t="s">
        <v>182</v>
      </c>
    </row>
    <row r="1987" spans="2:65" s="13" customFormat="1">
      <c r="B1987" s="151"/>
      <c r="D1987" s="141" t="s">
        <v>196</v>
      </c>
      <c r="E1987" s="152" t="s">
        <v>1</v>
      </c>
      <c r="F1987" s="153" t="s">
        <v>1903</v>
      </c>
      <c r="H1987" s="154">
        <v>2.8759999999999999</v>
      </c>
      <c r="L1987" s="151"/>
      <c r="M1987" s="155"/>
      <c r="T1987" s="156"/>
      <c r="AT1987" s="152" t="s">
        <v>196</v>
      </c>
      <c r="AU1987" s="152" t="s">
        <v>190</v>
      </c>
      <c r="AV1987" s="13" t="s">
        <v>190</v>
      </c>
      <c r="AW1987" s="13" t="s">
        <v>27</v>
      </c>
      <c r="AX1987" s="13" t="s">
        <v>72</v>
      </c>
      <c r="AY1987" s="152" t="s">
        <v>182</v>
      </c>
    </row>
    <row r="1988" spans="2:65" s="13" customFormat="1">
      <c r="B1988" s="151"/>
      <c r="D1988" s="141" t="s">
        <v>196</v>
      </c>
      <c r="E1988" s="152" t="s">
        <v>1</v>
      </c>
      <c r="F1988" s="153" t="s">
        <v>1904</v>
      </c>
      <c r="H1988" s="154">
        <v>2.4900000000000002</v>
      </c>
      <c r="L1988" s="151"/>
      <c r="M1988" s="155"/>
      <c r="T1988" s="156"/>
      <c r="AT1988" s="152" t="s">
        <v>196</v>
      </c>
      <c r="AU1988" s="152" t="s">
        <v>190</v>
      </c>
      <c r="AV1988" s="13" t="s">
        <v>190</v>
      </c>
      <c r="AW1988" s="13" t="s">
        <v>27</v>
      </c>
      <c r="AX1988" s="13" t="s">
        <v>72</v>
      </c>
      <c r="AY1988" s="152" t="s">
        <v>182</v>
      </c>
    </row>
    <row r="1989" spans="2:65" s="13" customFormat="1">
      <c r="B1989" s="151"/>
      <c r="D1989" s="141" t="s">
        <v>196</v>
      </c>
      <c r="E1989" s="152" t="s">
        <v>1</v>
      </c>
      <c r="F1989" s="153" t="s">
        <v>1905</v>
      </c>
      <c r="H1989" s="154">
        <v>-2.1709999999999998</v>
      </c>
      <c r="L1989" s="151"/>
      <c r="M1989" s="155"/>
      <c r="T1989" s="156"/>
      <c r="AT1989" s="152" t="s">
        <v>196</v>
      </c>
      <c r="AU1989" s="152" t="s">
        <v>190</v>
      </c>
      <c r="AV1989" s="13" t="s">
        <v>190</v>
      </c>
      <c r="AW1989" s="13" t="s">
        <v>27</v>
      </c>
      <c r="AX1989" s="13" t="s">
        <v>72</v>
      </c>
      <c r="AY1989" s="152" t="s">
        <v>182</v>
      </c>
    </row>
    <row r="1990" spans="2:65" s="13" customFormat="1">
      <c r="B1990" s="151"/>
      <c r="D1990" s="141" t="s">
        <v>196</v>
      </c>
      <c r="E1990" s="152" t="s">
        <v>1</v>
      </c>
      <c r="F1990" s="153" t="s">
        <v>1906</v>
      </c>
      <c r="H1990" s="154">
        <v>-3.2570000000000001</v>
      </c>
      <c r="L1990" s="151"/>
      <c r="M1990" s="155"/>
      <c r="T1990" s="156"/>
      <c r="AT1990" s="152" t="s">
        <v>196</v>
      </c>
      <c r="AU1990" s="152" t="s">
        <v>190</v>
      </c>
      <c r="AV1990" s="13" t="s">
        <v>190</v>
      </c>
      <c r="AW1990" s="13" t="s">
        <v>27</v>
      </c>
      <c r="AX1990" s="13" t="s">
        <v>72</v>
      </c>
      <c r="AY1990" s="152" t="s">
        <v>182</v>
      </c>
    </row>
    <row r="1991" spans="2:65" s="12" customFormat="1">
      <c r="B1991" s="146"/>
      <c r="D1991" s="141" t="s">
        <v>196</v>
      </c>
      <c r="E1991" s="147" t="s">
        <v>1</v>
      </c>
      <c r="F1991" s="148" t="s">
        <v>441</v>
      </c>
      <c r="H1991" s="147" t="s">
        <v>1</v>
      </c>
      <c r="L1991" s="146"/>
      <c r="M1991" s="149"/>
      <c r="T1991" s="150"/>
      <c r="AT1991" s="147" t="s">
        <v>196</v>
      </c>
      <c r="AU1991" s="147" t="s">
        <v>190</v>
      </c>
      <c r="AV1991" s="12" t="s">
        <v>80</v>
      </c>
      <c r="AW1991" s="12" t="s">
        <v>27</v>
      </c>
      <c r="AX1991" s="12" t="s">
        <v>72</v>
      </c>
      <c r="AY1991" s="147" t="s">
        <v>182</v>
      </c>
    </row>
    <row r="1992" spans="2:65" s="13" customFormat="1">
      <c r="B1992" s="151"/>
      <c r="D1992" s="141" t="s">
        <v>196</v>
      </c>
      <c r="E1992" s="152" t="s">
        <v>1</v>
      </c>
      <c r="F1992" s="153" t="s">
        <v>1907</v>
      </c>
      <c r="H1992" s="154">
        <v>59.234999999999999</v>
      </c>
      <c r="L1992" s="151"/>
      <c r="M1992" s="155"/>
      <c r="T1992" s="156"/>
      <c r="AT1992" s="152" t="s">
        <v>196</v>
      </c>
      <c r="AU1992" s="152" t="s">
        <v>190</v>
      </c>
      <c r="AV1992" s="13" t="s">
        <v>190</v>
      </c>
      <c r="AW1992" s="13" t="s">
        <v>27</v>
      </c>
      <c r="AX1992" s="13" t="s">
        <v>72</v>
      </c>
      <c r="AY1992" s="152" t="s">
        <v>182</v>
      </c>
    </row>
    <row r="1993" spans="2:65" s="13" customFormat="1">
      <c r="B1993" s="151"/>
      <c r="D1993" s="141" t="s">
        <v>196</v>
      </c>
      <c r="E1993" s="152" t="s">
        <v>1</v>
      </c>
      <c r="F1993" s="153" t="s">
        <v>1908</v>
      </c>
      <c r="H1993" s="154">
        <v>-1.2010000000000001</v>
      </c>
      <c r="L1993" s="151"/>
      <c r="M1993" s="155"/>
      <c r="T1993" s="156"/>
      <c r="AT1993" s="152" t="s">
        <v>196</v>
      </c>
      <c r="AU1993" s="152" t="s">
        <v>190</v>
      </c>
      <c r="AV1993" s="13" t="s">
        <v>190</v>
      </c>
      <c r="AW1993" s="13" t="s">
        <v>27</v>
      </c>
      <c r="AX1993" s="13" t="s">
        <v>72</v>
      </c>
      <c r="AY1993" s="152" t="s">
        <v>182</v>
      </c>
    </row>
    <row r="1994" spans="2:65" s="13" customFormat="1">
      <c r="B1994" s="151"/>
      <c r="D1994" s="141" t="s">
        <v>196</v>
      </c>
      <c r="E1994" s="152" t="s">
        <v>1</v>
      </c>
      <c r="F1994" s="153" t="s">
        <v>1909</v>
      </c>
      <c r="H1994" s="154">
        <v>-2.6309999999999998</v>
      </c>
      <c r="L1994" s="151"/>
      <c r="M1994" s="155"/>
      <c r="T1994" s="156"/>
      <c r="AT1994" s="152" t="s">
        <v>196</v>
      </c>
      <c r="AU1994" s="152" t="s">
        <v>190</v>
      </c>
      <c r="AV1994" s="13" t="s">
        <v>190</v>
      </c>
      <c r="AW1994" s="13" t="s">
        <v>27</v>
      </c>
      <c r="AX1994" s="13" t="s">
        <v>72</v>
      </c>
      <c r="AY1994" s="152" t="s">
        <v>182</v>
      </c>
    </row>
    <row r="1995" spans="2:65" s="12" customFormat="1">
      <c r="B1995" s="146"/>
      <c r="D1995" s="141" t="s">
        <v>196</v>
      </c>
      <c r="E1995" s="147" t="s">
        <v>1</v>
      </c>
      <c r="F1995" s="148" t="s">
        <v>446</v>
      </c>
      <c r="H1995" s="147" t="s">
        <v>1</v>
      </c>
      <c r="L1995" s="146"/>
      <c r="M1995" s="149"/>
      <c r="T1995" s="150"/>
      <c r="AT1995" s="147" t="s">
        <v>196</v>
      </c>
      <c r="AU1995" s="147" t="s">
        <v>190</v>
      </c>
      <c r="AV1995" s="12" t="s">
        <v>80</v>
      </c>
      <c r="AW1995" s="12" t="s">
        <v>27</v>
      </c>
      <c r="AX1995" s="12" t="s">
        <v>72</v>
      </c>
      <c r="AY1995" s="147" t="s">
        <v>182</v>
      </c>
    </row>
    <row r="1996" spans="2:65" s="13" customFormat="1">
      <c r="B1996" s="151"/>
      <c r="D1996" s="141" t="s">
        <v>196</v>
      </c>
      <c r="E1996" s="152" t="s">
        <v>1</v>
      </c>
      <c r="F1996" s="153" t="s">
        <v>1910</v>
      </c>
      <c r="H1996" s="154">
        <v>53.25</v>
      </c>
      <c r="L1996" s="151"/>
      <c r="M1996" s="155"/>
      <c r="T1996" s="156"/>
      <c r="AT1996" s="152" t="s">
        <v>196</v>
      </c>
      <c r="AU1996" s="152" t="s">
        <v>190</v>
      </c>
      <c r="AV1996" s="13" t="s">
        <v>190</v>
      </c>
      <c r="AW1996" s="13" t="s">
        <v>27</v>
      </c>
      <c r="AX1996" s="13" t="s">
        <v>72</v>
      </c>
      <c r="AY1996" s="152" t="s">
        <v>182</v>
      </c>
    </row>
    <row r="1997" spans="2:65" s="13" customFormat="1">
      <c r="B1997" s="151"/>
      <c r="D1997" s="141" t="s">
        <v>196</v>
      </c>
      <c r="E1997" s="152" t="s">
        <v>1</v>
      </c>
      <c r="F1997" s="153" t="s">
        <v>1911</v>
      </c>
      <c r="H1997" s="154">
        <v>-4.4710000000000001</v>
      </c>
      <c r="L1997" s="151"/>
      <c r="M1997" s="155"/>
      <c r="T1997" s="156"/>
      <c r="AT1997" s="152" t="s">
        <v>196</v>
      </c>
      <c r="AU1997" s="152" t="s">
        <v>190</v>
      </c>
      <c r="AV1997" s="13" t="s">
        <v>190</v>
      </c>
      <c r="AW1997" s="13" t="s">
        <v>27</v>
      </c>
      <c r="AX1997" s="13" t="s">
        <v>72</v>
      </c>
      <c r="AY1997" s="152" t="s">
        <v>182</v>
      </c>
    </row>
    <row r="1998" spans="2:65" s="13" customFormat="1">
      <c r="B1998" s="151"/>
      <c r="D1998" s="141" t="s">
        <v>196</v>
      </c>
      <c r="E1998" s="152" t="s">
        <v>1</v>
      </c>
      <c r="F1998" s="153" t="s">
        <v>1912</v>
      </c>
      <c r="H1998" s="154">
        <v>-1.7110000000000001</v>
      </c>
      <c r="L1998" s="151"/>
      <c r="M1998" s="155"/>
      <c r="T1998" s="156"/>
      <c r="AT1998" s="152" t="s">
        <v>196</v>
      </c>
      <c r="AU1998" s="152" t="s">
        <v>190</v>
      </c>
      <c r="AV1998" s="13" t="s">
        <v>190</v>
      </c>
      <c r="AW1998" s="13" t="s">
        <v>27</v>
      </c>
      <c r="AX1998" s="13" t="s">
        <v>72</v>
      </c>
      <c r="AY1998" s="152" t="s">
        <v>182</v>
      </c>
    </row>
    <row r="1999" spans="2:65" s="14" customFormat="1">
      <c r="B1999" s="157"/>
      <c r="D1999" s="141" t="s">
        <v>196</v>
      </c>
      <c r="E1999" s="158" t="s">
        <v>1</v>
      </c>
      <c r="F1999" s="159" t="s">
        <v>201</v>
      </c>
      <c r="H1999" s="160">
        <v>141.74600000000001</v>
      </c>
      <c r="L1999" s="157"/>
      <c r="M1999" s="161"/>
      <c r="T1999" s="162"/>
      <c r="AT1999" s="158" t="s">
        <v>196</v>
      </c>
      <c r="AU1999" s="158" t="s">
        <v>190</v>
      </c>
      <c r="AV1999" s="14" t="s">
        <v>189</v>
      </c>
      <c r="AW1999" s="14" t="s">
        <v>27</v>
      </c>
      <c r="AX1999" s="14" t="s">
        <v>80</v>
      </c>
      <c r="AY1999" s="158" t="s">
        <v>182</v>
      </c>
    </row>
    <row r="2000" spans="2:65" s="1" customFormat="1" ht="49.15" customHeight="1">
      <c r="B2000" s="29"/>
      <c r="C2000" s="163" t="s">
        <v>1913</v>
      </c>
      <c r="D2000" s="163" t="s">
        <v>325</v>
      </c>
      <c r="E2000" s="164" t="s">
        <v>1914</v>
      </c>
      <c r="F2000" s="165" t="s">
        <v>1915</v>
      </c>
      <c r="G2000" s="166" t="s">
        <v>187</v>
      </c>
      <c r="H2000" s="167">
        <v>148.833</v>
      </c>
      <c r="I2000" s="168">
        <v>1202.98</v>
      </c>
      <c r="J2000" s="168">
        <f>ROUND(I2000*H2000,2)</f>
        <v>179043.12</v>
      </c>
      <c r="K2000" s="165" t="s">
        <v>1</v>
      </c>
      <c r="L2000" s="169"/>
      <c r="M2000" s="170" t="s">
        <v>1</v>
      </c>
      <c r="N2000" s="171" t="s">
        <v>38</v>
      </c>
      <c r="O2000" s="137">
        <v>0</v>
      </c>
      <c r="P2000" s="137">
        <f>O2000*H2000</f>
        <v>0</v>
      </c>
      <c r="Q2000" s="137">
        <v>4.4999999999999997E-3</v>
      </c>
      <c r="R2000" s="137">
        <f>Q2000*H2000</f>
        <v>0.66974849999999997</v>
      </c>
      <c r="S2000" s="137">
        <v>0</v>
      </c>
      <c r="T2000" s="138">
        <f>S2000*H2000</f>
        <v>0</v>
      </c>
      <c r="AR2000" s="139" t="s">
        <v>1381</v>
      </c>
      <c r="AT2000" s="139" t="s">
        <v>325</v>
      </c>
      <c r="AU2000" s="139" t="s">
        <v>190</v>
      </c>
      <c r="AY2000" s="17" t="s">
        <v>182</v>
      </c>
      <c r="BE2000" s="140">
        <f>IF(N2000="základní",J2000,0)</f>
        <v>0</v>
      </c>
      <c r="BF2000" s="140">
        <f>IF(N2000="snížená",J2000,0)</f>
        <v>179043.12</v>
      </c>
      <c r="BG2000" s="140">
        <f>IF(N2000="zákl. přenesená",J2000,0)</f>
        <v>0</v>
      </c>
      <c r="BH2000" s="140">
        <f>IF(N2000="sníž. přenesená",J2000,0)</f>
        <v>0</v>
      </c>
      <c r="BI2000" s="140">
        <f>IF(N2000="nulová",J2000,0)</f>
        <v>0</v>
      </c>
      <c r="BJ2000" s="17" t="s">
        <v>190</v>
      </c>
      <c r="BK2000" s="140">
        <f>ROUND(I2000*H2000,2)</f>
        <v>179043.12</v>
      </c>
      <c r="BL2000" s="17" t="s">
        <v>271</v>
      </c>
      <c r="BM2000" s="139" t="s">
        <v>1916</v>
      </c>
    </row>
    <row r="2001" spans="2:65" s="1" customFormat="1" ht="29.25">
      <c r="B2001" s="29"/>
      <c r="D2001" s="141" t="s">
        <v>192</v>
      </c>
      <c r="F2001" s="142" t="s">
        <v>1915</v>
      </c>
      <c r="L2001" s="29"/>
      <c r="M2001" s="143"/>
      <c r="T2001" s="53"/>
      <c r="AT2001" s="17" t="s">
        <v>192</v>
      </c>
      <c r="AU2001" s="17" t="s">
        <v>190</v>
      </c>
    </row>
    <row r="2002" spans="2:65" s="13" customFormat="1">
      <c r="B2002" s="151"/>
      <c r="D2002" s="141" t="s">
        <v>196</v>
      </c>
      <c r="F2002" s="153" t="s">
        <v>1917</v>
      </c>
      <c r="H2002" s="154">
        <v>148.833</v>
      </c>
      <c r="L2002" s="151"/>
      <c r="M2002" s="155"/>
      <c r="T2002" s="156"/>
      <c r="AT2002" s="152" t="s">
        <v>196</v>
      </c>
      <c r="AU2002" s="152" t="s">
        <v>190</v>
      </c>
      <c r="AV2002" s="13" t="s">
        <v>190</v>
      </c>
      <c r="AW2002" s="13" t="s">
        <v>4</v>
      </c>
      <c r="AX2002" s="13" t="s">
        <v>80</v>
      </c>
      <c r="AY2002" s="152" t="s">
        <v>182</v>
      </c>
    </row>
    <row r="2003" spans="2:65" s="1" customFormat="1" ht="37.9" customHeight="1">
      <c r="B2003" s="29"/>
      <c r="C2003" s="129" t="s">
        <v>1918</v>
      </c>
      <c r="D2003" s="129" t="s">
        <v>184</v>
      </c>
      <c r="E2003" s="130" t="s">
        <v>1877</v>
      </c>
      <c r="F2003" s="131" t="s">
        <v>1878</v>
      </c>
      <c r="G2003" s="132" t="s">
        <v>187</v>
      </c>
      <c r="H2003" s="133">
        <v>30.715</v>
      </c>
      <c r="I2003" s="134">
        <v>441</v>
      </c>
      <c r="J2003" s="134">
        <f>ROUND(I2003*H2003,2)</f>
        <v>13545.32</v>
      </c>
      <c r="K2003" s="131" t="s">
        <v>188</v>
      </c>
      <c r="L2003" s="29"/>
      <c r="M2003" s="135" t="s">
        <v>1</v>
      </c>
      <c r="N2003" s="136" t="s">
        <v>38</v>
      </c>
      <c r="O2003" s="137">
        <v>0.311</v>
      </c>
      <c r="P2003" s="137">
        <f>O2003*H2003</f>
        <v>9.552365</v>
      </c>
      <c r="Q2003" s="137">
        <v>6.4200000000000004E-3</v>
      </c>
      <c r="R2003" s="137">
        <f>Q2003*H2003</f>
        <v>0.19719030000000001</v>
      </c>
      <c r="S2003" s="137">
        <v>0</v>
      </c>
      <c r="T2003" s="138">
        <f>S2003*H2003</f>
        <v>0</v>
      </c>
      <c r="AR2003" s="139" t="s">
        <v>271</v>
      </c>
      <c r="AT2003" s="139" t="s">
        <v>184</v>
      </c>
      <c r="AU2003" s="139" t="s">
        <v>190</v>
      </c>
      <c r="AY2003" s="17" t="s">
        <v>182</v>
      </c>
      <c r="BE2003" s="140">
        <f>IF(N2003="základní",J2003,0)</f>
        <v>0</v>
      </c>
      <c r="BF2003" s="140">
        <f>IF(N2003="snížená",J2003,0)</f>
        <v>13545.32</v>
      </c>
      <c r="BG2003" s="140">
        <f>IF(N2003="zákl. přenesená",J2003,0)</f>
        <v>0</v>
      </c>
      <c r="BH2003" s="140">
        <f>IF(N2003="sníž. přenesená",J2003,0)</f>
        <v>0</v>
      </c>
      <c r="BI2003" s="140">
        <f>IF(N2003="nulová",J2003,0)</f>
        <v>0</v>
      </c>
      <c r="BJ2003" s="17" t="s">
        <v>190</v>
      </c>
      <c r="BK2003" s="140">
        <f>ROUND(I2003*H2003,2)</f>
        <v>13545.32</v>
      </c>
      <c r="BL2003" s="17" t="s">
        <v>271</v>
      </c>
      <c r="BM2003" s="139" t="s">
        <v>1919</v>
      </c>
    </row>
    <row r="2004" spans="2:65" s="1" customFormat="1" ht="29.25">
      <c r="B2004" s="29"/>
      <c r="D2004" s="141" t="s">
        <v>192</v>
      </c>
      <c r="F2004" s="142" t="s">
        <v>1880</v>
      </c>
      <c r="L2004" s="29"/>
      <c r="M2004" s="143"/>
      <c r="T2004" s="53"/>
      <c r="AT2004" s="17" t="s">
        <v>192</v>
      </c>
      <c r="AU2004" s="17" t="s">
        <v>190</v>
      </c>
    </row>
    <row r="2005" spans="2:65" s="1" customFormat="1">
      <c r="B2005" s="29"/>
      <c r="D2005" s="144" t="s">
        <v>194</v>
      </c>
      <c r="F2005" s="145" t="s">
        <v>1881</v>
      </c>
      <c r="L2005" s="29"/>
      <c r="M2005" s="143"/>
      <c r="T2005" s="53"/>
      <c r="AT2005" s="17" t="s">
        <v>194</v>
      </c>
      <c r="AU2005" s="17" t="s">
        <v>190</v>
      </c>
    </row>
    <row r="2006" spans="2:65" s="12" customFormat="1">
      <c r="B2006" s="146"/>
      <c r="D2006" s="141" t="s">
        <v>196</v>
      </c>
      <c r="E2006" s="147" t="s">
        <v>1</v>
      </c>
      <c r="F2006" s="148" t="s">
        <v>341</v>
      </c>
      <c r="H2006" s="147" t="s">
        <v>1</v>
      </c>
      <c r="L2006" s="146"/>
      <c r="M2006" s="149"/>
      <c r="T2006" s="150"/>
      <c r="AT2006" s="147" t="s">
        <v>196</v>
      </c>
      <c r="AU2006" s="147" t="s">
        <v>190</v>
      </c>
      <c r="AV2006" s="12" t="s">
        <v>80</v>
      </c>
      <c r="AW2006" s="12" t="s">
        <v>27</v>
      </c>
      <c r="AX2006" s="12" t="s">
        <v>72</v>
      </c>
      <c r="AY2006" s="147" t="s">
        <v>182</v>
      </c>
    </row>
    <row r="2007" spans="2:65" s="12" customFormat="1">
      <c r="B2007" s="146"/>
      <c r="D2007" s="141" t="s">
        <v>196</v>
      </c>
      <c r="E2007" s="147" t="s">
        <v>1</v>
      </c>
      <c r="F2007" s="148" t="s">
        <v>1920</v>
      </c>
      <c r="H2007" s="147" t="s">
        <v>1</v>
      </c>
      <c r="L2007" s="146"/>
      <c r="M2007" s="149"/>
      <c r="T2007" s="150"/>
      <c r="AT2007" s="147" t="s">
        <v>196</v>
      </c>
      <c r="AU2007" s="147" t="s">
        <v>190</v>
      </c>
      <c r="AV2007" s="12" t="s">
        <v>80</v>
      </c>
      <c r="AW2007" s="12" t="s">
        <v>27</v>
      </c>
      <c r="AX2007" s="12" t="s">
        <v>72</v>
      </c>
      <c r="AY2007" s="147" t="s">
        <v>182</v>
      </c>
    </row>
    <row r="2008" spans="2:65" s="13" customFormat="1">
      <c r="B2008" s="151"/>
      <c r="D2008" s="141" t="s">
        <v>196</v>
      </c>
      <c r="E2008" s="152" t="s">
        <v>1</v>
      </c>
      <c r="F2008" s="153" t="s">
        <v>1921</v>
      </c>
      <c r="H2008" s="154">
        <v>5.3920000000000003</v>
      </c>
      <c r="L2008" s="151"/>
      <c r="M2008" s="155"/>
      <c r="T2008" s="156"/>
      <c r="AT2008" s="152" t="s">
        <v>196</v>
      </c>
      <c r="AU2008" s="152" t="s">
        <v>190</v>
      </c>
      <c r="AV2008" s="13" t="s">
        <v>190</v>
      </c>
      <c r="AW2008" s="13" t="s">
        <v>27</v>
      </c>
      <c r="AX2008" s="13" t="s">
        <v>72</v>
      </c>
      <c r="AY2008" s="152" t="s">
        <v>182</v>
      </c>
    </row>
    <row r="2009" spans="2:65" s="13" customFormat="1">
      <c r="B2009" s="151"/>
      <c r="D2009" s="141" t="s">
        <v>196</v>
      </c>
      <c r="E2009" s="152" t="s">
        <v>1</v>
      </c>
      <c r="F2009" s="153" t="s">
        <v>1922</v>
      </c>
      <c r="H2009" s="154">
        <v>6.008</v>
      </c>
      <c r="L2009" s="151"/>
      <c r="M2009" s="155"/>
      <c r="T2009" s="156"/>
      <c r="AT2009" s="152" t="s">
        <v>196</v>
      </c>
      <c r="AU2009" s="152" t="s">
        <v>190</v>
      </c>
      <c r="AV2009" s="13" t="s">
        <v>190</v>
      </c>
      <c r="AW2009" s="13" t="s">
        <v>27</v>
      </c>
      <c r="AX2009" s="13" t="s">
        <v>72</v>
      </c>
      <c r="AY2009" s="152" t="s">
        <v>182</v>
      </c>
    </row>
    <row r="2010" spans="2:65" s="13" customFormat="1">
      <c r="B2010" s="151"/>
      <c r="D2010" s="141" t="s">
        <v>196</v>
      </c>
      <c r="E2010" s="152" t="s">
        <v>1</v>
      </c>
      <c r="F2010" s="153" t="s">
        <v>1923</v>
      </c>
      <c r="H2010" s="154">
        <v>15.464</v>
      </c>
      <c r="L2010" s="151"/>
      <c r="M2010" s="155"/>
      <c r="T2010" s="156"/>
      <c r="AT2010" s="152" t="s">
        <v>196</v>
      </c>
      <c r="AU2010" s="152" t="s">
        <v>190</v>
      </c>
      <c r="AV2010" s="13" t="s">
        <v>190</v>
      </c>
      <c r="AW2010" s="13" t="s">
        <v>27</v>
      </c>
      <c r="AX2010" s="13" t="s">
        <v>72</v>
      </c>
      <c r="AY2010" s="152" t="s">
        <v>182</v>
      </c>
    </row>
    <row r="2011" spans="2:65" s="13" customFormat="1">
      <c r="B2011" s="151"/>
      <c r="D2011" s="141" t="s">
        <v>196</v>
      </c>
      <c r="E2011" s="152" t="s">
        <v>1</v>
      </c>
      <c r="F2011" s="153" t="s">
        <v>1924</v>
      </c>
      <c r="H2011" s="154">
        <v>-0.66500000000000004</v>
      </c>
      <c r="L2011" s="151"/>
      <c r="M2011" s="155"/>
      <c r="T2011" s="156"/>
      <c r="AT2011" s="152" t="s">
        <v>196</v>
      </c>
      <c r="AU2011" s="152" t="s">
        <v>190</v>
      </c>
      <c r="AV2011" s="13" t="s">
        <v>190</v>
      </c>
      <c r="AW2011" s="13" t="s">
        <v>27</v>
      </c>
      <c r="AX2011" s="13" t="s">
        <v>72</v>
      </c>
      <c r="AY2011" s="152" t="s">
        <v>182</v>
      </c>
    </row>
    <row r="2012" spans="2:65" s="15" customFormat="1">
      <c r="B2012" s="172"/>
      <c r="D2012" s="141" t="s">
        <v>196</v>
      </c>
      <c r="E2012" s="173" t="s">
        <v>1</v>
      </c>
      <c r="F2012" s="174" t="s">
        <v>379</v>
      </c>
      <c r="H2012" s="175">
        <v>26.199000000000002</v>
      </c>
      <c r="L2012" s="172"/>
      <c r="M2012" s="176"/>
      <c r="T2012" s="177"/>
      <c r="AT2012" s="173" t="s">
        <v>196</v>
      </c>
      <c r="AU2012" s="173" t="s">
        <v>190</v>
      </c>
      <c r="AV2012" s="15" t="s">
        <v>106</v>
      </c>
      <c r="AW2012" s="15" t="s">
        <v>27</v>
      </c>
      <c r="AX2012" s="15" t="s">
        <v>72</v>
      </c>
      <c r="AY2012" s="173" t="s">
        <v>182</v>
      </c>
    </row>
    <row r="2013" spans="2:65" s="12" customFormat="1">
      <c r="B2013" s="146"/>
      <c r="D2013" s="141" t="s">
        <v>196</v>
      </c>
      <c r="E2013" s="147" t="s">
        <v>1</v>
      </c>
      <c r="F2013" s="148" t="s">
        <v>1050</v>
      </c>
      <c r="H2013" s="147" t="s">
        <v>1</v>
      </c>
      <c r="L2013" s="146"/>
      <c r="M2013" s="149"/>
      <c r="T2013" s="150"/>
      <c r="AT2013" s="147" t="s">
        <v>196</v>
      </c>
      <c r="AU2013" s="147" t="s">
        <v>190</v>
      </c>
      <c r="AV2013" s="12" t="s">
        <v>80</v>
      </c>
      <c r="AW2013" s="12" t="s">
        <v>27</v>
      </c>
      <c r="AX2013" s="12" t="s">
        <v>72</v>
      </c>
      <c r="AY2013" s="147" t="s">
        <v>182</v>
      </c>
    </row>
    <row r="2014" spans="2:65" s="13" customFormat="1">
      <c r="B2014" s="151"/>
      <c r="D2014" s="141" t="s">
        <v>196</v>
      </c>
      <c r="E2014" s="152" t="s">
        <v>1</v>
      </c>
      <c r="F2014" s="153" t="s">
        <v>1925</v>
      </c>
      <c r="H2014" s="154">
        <v>0.24099999999999999</v>
      </c>
      <c r="L2014" s="151"/>
      <c r="M2014" s="155"/>
      <c r="T2014" s="156"/>
      <c r="AT2014" s="152" t="s">
        <v>196</v>
      </c>
      <c r="AU2014" s="152" t="s">
        <v>190</v>
      </c>
      <c r="AV2014" s="13" t="s">
        <v>190</v>
      </c>
      <c r="AW2014" s="13" t="s">
        <v>27</v>
      </c>
      <c r="AX2014" s="13" t="s">
        <v>72</v>
      </c>
      <c r="AY2014" s="152" t="s">
        <v>182</v>
      </c>
    </row>
    <row r="2015" spans="2:65" s="13" customFormat="1">
      <c r="B2015" s="151"/>
      <c r="D2015" s="141" t="s">
        <v>196</v>
      </c>
      <c r="E2015" s="152" t="s">
        <v>1</v>
      </c>
      <c r="F2015" s="153" t="s">
        <v>1926</v>
      </c>
      <c r="H2015" s="154">
        <v>1.7250000000000001</v>
      </c>
      <c r="L2015" s="151"/>
      <c r="M2015" s="155"/>
      <c r="T2015" s="156"/>
      <c r="AT2015" s="152" t="s">
        <v>196</v>
      </c>
      <c r="AU2015" s="152" t="s">
        <v>190</v>
      </c>
      <c r="AV2015" s="13" t="s">
        <v>190</v>
      </c>
      <c r="AW2015" s="13" t="s">
        <v>27</v>
      </c>
      <c r="AX2015" s="13" t="s">
        <v>72</v>
      </c>
      <c r="AY2015" s="152" t="s">
        <v>182</v>
      </c>
    </row>
    <row r="2016" spans="2:65" s="13" customFormat="1">
      <c r="B2016" s="151"/>
      <c r="D2016" s="141" t="s">
        <v>196</v>
      </c>
      <c r="E2016" s="152" t="s">
        <v>1</v>
      </c>
      <c r="F2016" s="153" t="s">
        <v>1927</v>
      </c>
      <c r="H2016" s="154">
        <v>2.5499999999999998</v>
      </c>
      <c r="L2016" s="151"/>
      <c r="M2016" s="155"/>
      <c r="T2016" s="156"/>
      <c r="AT2016" s="152" t="s">
        <v>196</v>
      </c>
      <c r="AU2016" s="152" t="s">
        <v>190</v>
      </c>
      <c r="AV2016" s="13" t="s">
        <v>190</v>
      </c>
      <c r="AW2016" s="13" t="s">
        <v>27</v>
      </c>
      <c r="AX2016" s="13" t="s">
        <v>72</v>
      </c>
      <c r="AY2016" s="152" t="s">
        <v>182</v>
      </c>
    </row>
    <row r="2017" spans="2:65" s="15" customFormat="1">
      <c r="B2017" s="172"/>
      <c r="D2017" s="141" t="s">
        <v>196</v>
      </c>
      <c r="E2017" s="173" t="s">
        <v>1</v>
      </c>
      <c r="F2017" s="174" t="s">
        <v>379</v>
      </c>
      <c r="H2017" s="175">
        <v>4.516</v>
      </c>
      <c r="L2017" s="172"/>
      <c r="M2017" s="176"/>
      <c r="T2017" s="177"/>
      <c r="AT2017" s="173" t="s">
        <v>196</v>
      </c>
      <c r="AU2017" s="173" t="s">
        <v>190</v>
      </c>
      <c r="AV2017" s="15" t="s">
        <v>106</v>
      </c>
      <c r="AW2017" s="15" t="s">
        <v>27</v>
      </c>
      <c r="AX2017" s="15" t="s">
        <v>72</v>
      </c>
      <c r="AY2017" s="173" t="s">
        <v>182</v>
      </c>
    </row>
    <row r="2018" spans="2:65" s="14" customFormat="1">
      <c r="B2018" s="157"/>
      <c r="D2018" s="141" t="s">
        <v>196</v>
      </c>
      <c r="E2018" s="158" t="s">
        <v>1</v>
      </c>
      <c r="F2018" s="159" t="s">
        <v>201</v>
      </c>
      <c r="H2018" s="160">
        <v>30.715</v>
      </c>
      <c r="L2018" s="157"/>
      <c r="M2018" s="161"/>
      <c r="T2018" s="162"/>
      <c r="AT2018" s="158" t="s">
        <v>196</v>
      </c>
      <c r="AU2018" s="158" t="s">
        <v>190</v>
      </c>
      <c r="AV2018" s="14" t="s">
        <v>189</v>
      </c>
      <c r="AW2018" s="14" t="s">
        <v>27</v>
      </c>
      <c r="AX2018" s="14" t="s">
        <v>80</v>
      </c>
      <c r="AY2018" s="158" t="s">
        <v>182</v>
      </c>
    </row>
    <row r="2019" spans="2:65" s="1" customFormat="1" ht="49.15" customHeight="1">
      <c r="B2019" s="29"/>
      <c r="C2019" s="163" t="s">
        <v>1928</v>
      </c>
      <c r="D2019" s="163" t="s">
        <v>325</v>
      </c>
      <c r="E2019" s="164" t="s">
        <v>1929</v>
      </c>
      <c r="F2019" s="165" t="s">
        <v>1930</v>
      </c>
      <c r="G2019" s="166" t="s">
        <v>187</v>
      </c>
      <c r="H2019" s="167">
        <v>32.250999999999998</v>
      </c>
      <c r="I2019" s="168">
        <v>2265.58</v>
      </c>
      <c r="J2019" s="168">
        <f>ROUND(I2019*H2019,2)</f>
        <v>73067.22</v>
      </c>
      <c r="K2019" s="165" t="s">
        <v>1</v>
      </c>
      <c r="L2019" s="169"/>
      <c r="M2019" s="170" t="s">
        <v>1</v>
      </c>
      <c r="N2019" s="171" t="s">
        <v>38</v>
      </c>
      <c r="O2019" s="137">
        <v>0</v>
      </c>
      <c r="P2019" s="137">
        <f>O2019*H2019</f>
        <v>0</v>
      </c>
      <c r="Q2019" s="137">
        <v>4.65E-2</v>
      </c>
      <c r="R2019" s="137">
        <f>Q2019*H2019</f>
        <v>1.4996714999999998</v>
      </c>
      <c r="S2019" s="137">
        <v>0</v>
      </c>
      <c r="T2019" s="138">
        <f>S2019*H2019</f>
        <v>0</v>
      </c>
      <c r="AR2019" s="139" t="s">
        <v>1381</v>
      </c>
      <c r="AT2019" s="139" t="s">
        <v>325</v>
      </c>
      <c r="AU2019" s="139" t="s">
        <v>190</v>
      </c>
      <c r="AY2019" s="17" t="s">
        <v>182</v>
      </c>
      <c r="BE2019" s="140">
        <f>IF(N2019="základní",J2019,0)</f>
        <v>0</v>
      </c>
      <c r="BF2019" s="140">
        <f>IF(N2019="snížená",J2019,0)</f>
        <v>73067.22</v>
      </c>
      <c r="BG2019" s="140">
        <f>IF(N2019="zákl. přenesená",J2019,0)</f>
        <v>0</v>
      </c>
      <c r="BH2019" s="140">
        <f>IF(N2019="sníž. přenesená",J2019,0)</f>
        <v>0</v>
      </c>
      <c r="BI2019" s="140">
        <f>IF(N2019="nulová",J2019,0)</f>
        <v>0</v>
      </c>
      <c r="BJ2019" s="17" t="s">
        <v>190</v>
      </c>
      <c r="BK2019" s="140">
        <f>ROUND(I2019*H2019,2)</f>
        <v>73067.22</v>
      </c>
      <c r="BL2019" s="17" t="s">
        <v>271</v>
      </c>
      <c r="BM2019" s="139" t="s">
        <v>1931</v>
      </c>
    </row>
    <row r="2020" spans="2:65" s="1" customFormat="1" ht="29.25">
      <c r="B2020" s="29"/>
      <c r="D2020" s="141" t="s">
        <v>192</v>
      </c>
      <c r="F2020" s="142" t="s">
        <v>1930</v>
      </c>
      <c r="L2020" s="29"/>
      <c r="M2020" s="143"/>
      <c r="T2020" s="53"/>
      <c r="AT2020" s="17" t="s">
        <v>192</v>
      </c>
      <c r="AU2020" s="17" t="s">
        <v>190</v>
      </c>
    </row>
    <row r="2021" spans="2:65" s="13" customFormat="1">
      <c r="B2021" s="151"/>
      <c r="D2021" s="141" t="s">
        <v>196</v>
      </c>
      <c r="F2021" s="153" t="s">
        <v>1932</v>
      </c>
      <c r="H2021" s="154">
        <v>32.250999999999998</v>
      </c>
      <c r="L2021" s="151"/>
      <c r="M2021" s="155"/>
      <c r="T2021" s="156"/>
      <c r="AT2021" s="152" t="s">
        <v>196</v>
      </c>
      <c r="AU2021" s="152" t="s">
        <v>190</v>
      </c>
      <c r="AV2021" s="13" t="s">
        <v>190</v>
      </c>
      <c r="AW2021" s="13" t="s">
        <v>4</v>
      </c>
      <c r="AX2021" s="13" t="s">
        <v>80</v>
      </c>
      <c r="AY2021" s="152" t="s">
        <v>182</v>
      </c>
    </row>
    <row r="2022" spans="2:65" s="1" customFormat="1" ht="37.9" customHeight="1">
      <c r="B2022" s="29"/>
      <c r="C2022" s="129" t="s">
        <v>1933</v>
      </c>
      <c r="D2022" s="129" t="s">
        <v>184</v>
      </c>
      <c r="E2022" s="130" t="s">
        <v>1934</v>
      </c>
      <c r="F2022" s="131" t="s">
        <v>1935</v>
      </c>
      <c r="G2022" s="132" t="s">
        <v>187</v>
      </c>
      <c r="H2022" s="133">
        <v>71.596000000000004</v>
      </c>
      <c r="I2022" s="134">
        <v>118</v>
      </c>
      <c r="J2022" s="134">
        <f>ROUND(I2022*H2022,2)</f>
        <v>8448.33</v>
      </c>
      <c r="K2022" s="131" t="s">
        <v>188</v>
      </c>
      <c r="L2022" s="29"/>
      <c r="M2022" s="135" t="s">
        <v>1</v>
      </c>
      <c r="N2022" s="136" t="s">
        <v>38</v>
      </c>
      <c r="O2022" s="137">
        <v>0.14199999999999999</v>
      </c>
      <c r="P2022" s="137">
        <f>O2022*H2022</f>
        <v>10.166632</v>
      </c>
      <c r="Q2022" s="137">
        <v>1.2E-4</v>
      </c>
      <c r="R2022" s="137">
        <f>Q2022*H2022</f>
        <v>8.5915200000000001E-3</v>
      </c>
      <c r="S2022" s="137">
        <v>0</v>
      </c>
      <c r="T2022" s="138">
        <f>S2022*H2022</f>
        <v>0</v>
      </c>
      <c r="AR2022" s="139" t="s">
        <v>271</v>
      </c>
      <c r="AT2022" s="139" t="s">
        <v>184</v>
      </c>
      <c r="AU2022" s="139" t="s">
        <v>190</v>
      </c>
      <c r="AY2022" s="17" t="s">
        <v>182</v>
      </c>
      <c r="BE2022" s="140">
        <f>IF(N2022="základní",J2022,0)</f>
        <v>0</v>
      </c>
      <c r="BF2022" s="140">
        <f>IF(N2022="snížená",J2022,0)</f>
        <v>8448.33</v>
      </c>
      <c r="BG2022" s="140">
        <f>IF(N2022="zákl. přenesená",J2022,0)</f>
        <v>0</v>
      </c>
      <c r="BH2022" s="140">
        <f>IF(N2022="sníž. přenesená",J2022,0)</f>
        <v>0</v>
      </c>
      <c r="BI2022" s="140">
        <f>IF(N2022="nulová",J2022,0)</f>
        <v>0</v>
      </c>
      <c r="BJ2022" s="17" t="s">
        <v>190</v>
      </c>
      <c r="BK2022" s="140">
        <f>ROUND(I2022*H2022,2)</f>
        <v>8448.33</v>
      </c>
      <c r="BL2022" s="17" t="s">
        <v>271</v>
      </c>
      <c r="BM2022" s="139" t="s">
        <v>1936</v>
      </c>
    </row>
    <row r="2023" spans="2:65" s="1" customFormat="1" ht="29.25">
      <c r="B2023" s="29"/>
      <c r="D2023" s="141" t="s">
        <v>192</v>
      </c>
      <c r="F2023" s="142" t="s">
        <v>1937</v>
      </c>
      <c r="L2023" s="29"/>
      <c r="M2023" s="143"/>
      <c r="T2023" s="53"/>
      <c r="AT2023" s="17" t="s">
        <v>192</v>
      </c>
      <c r="AU2023" s="17" t="s">
        <v>190</v>
      </c>
    </row>
    <row r="2024" spans="2:65" s="1" customFormat="1">
      <c r="B2024" s="29"/>
      <c r="D2024" s="144" t="s">
        <v>194</v>
      </c>
      <c r="F2024" s="145" t="s">
        <v>1938</v>
      </c>
      <c r="L2024" s="29"/>
      <c r="M2024" s="143"/>
      <c r="T2024" s="53"/>
      <c r="AT2024" s="17" t="s">
        <v>194</v>
      </c>
      <c r="AU2024" s="17" t="s">
        <v>190</v>
      </c>
    </row>
    <row r="2025" spans="2:65" s="12" customFormat="1">
      <c r="B2025" s="146"/>
      <c r="D2025" s="141" t="s">
        <v>196</v>
      </c>
      <c r="E2025" s="147" t="s">
        <v>1</v>
      </c>
      <c r="F2025" s="148" t="s">
        <v>1939</v>
      </c>
      <c r="H2025" s="147" t="s">
        <v>1</v>
      </c>
      <c r="L2025" s="146"/>
      <c r="M2025" s="149"/>
      <c r="T2025" s="150"/>
      <c r="AT2025" s="147" t="s">
        <v>196</v>
      </c>
      <c r="AU2025" s="147" t="s">
        <v>190</v>
      </c>
      <c r="AV2025" s="12" t="s">
        <v>80</v>
      </c>
      <c r="AW2025" s="12" t="s">
        <v>27</v>
      </c>
      <c r="AX2025" s="12" t="s">
        <v>72</v>
      </c>
      <c r="AY2025" s="147" t="s">
        <v>182</v>
      </c>
    </row>
    <row r="2026" spans="2:65" s="13" customFormat="1">
      <c r="B2026" s="151"/>
      <c r="D2026" s="141" t="s">
        <v>196</v>
      </c>
      <c r="E2026" s="152" t="s">
        <v>1</v>
      </c>
      <c r="F2026" s="153" t="s">
        <v>1492</v>
      </c>
      <c r="H2026" s="154">
        <v>56.246000000000002</v>
      </c>
      <c r="L2026" s="151"/>
      <c r="M2026" s="155"/>
      <c r="T2026" s="156"/>
      <c r="AT2026" s="152" t="s">
        <v>196</v>
      </c>
      <c r="AU2026" s="152" t="s">
        <v>190</v>
      </c>
      <c r="AV2026" s="13" t="s">
        <v>190</v>
      </c>
      <c r="AW2026" s="13" t="s">
        <v>27</v>
      </c>
      <c r="AX2026" s="13" t="s">
        <v>72</v>
      </c>
      <c r="AY2026" s="152" t="s">
        <v>182</v>
      </c>
    </row>
    <row r="2027" spans="2:65" s="12" customFormat="1" ht="22.5">
      <c r="B2027" s="146"/>
      <c r="D2027" s="141" t="s">
        <v>196</v>
      </c>
      <c r="E2027" s="147" t="s">
        <v>1</v>
      </c>
      <c r="F2027" s="148" t="s">
        <v>1940</v>
      </c>
      <c r="H2027" s="147" t="s">
        <v>1</v>
      </c>
      <c r="L2027" s="146"/>
      <c r="M2027" s="149"/>
      <c r="T2027" s="150"/>
      <c r="AT2027" s="147" t="s">
        <v>196</v>
      </c>
      <c r="AU2027" s="147" t="s">
        <v>190</v>
      </c>
      <c r="AV2027" s="12" t="s">
        <v>80</v>
      </c>
      <c r="AW2027" s="12" t="s">
        <v>27</v>
      </c>
      <c r="AX2027" s="12" t="s">
        <v>72</v>
      </c>
      <c r="AY2027" s="147" t="s">
        <v>182</v>
      </c>
    </row>
    <row r="2028" spans="2:65" s="13" customFormat="1">
      <c r="B2028" s="151"/>
      <c r="D2028" s="141" t="s">
        <v>196</v>
      </c>
      <c r="E2028" s="152" t="s">
        <v>1</v>
      </c>
      <c r="F2028" s="153" t="s">
        <v>1495</v>
      </c>
      <c r="H2028" s="154">
        <v>15.35</v>
      </c>
      <c r="L2028" s="151"/>
      <c r="M2028" s="155"/>
      <c r="T2028" s="156"/>
      <c r="AT2028" s="152" t="s">
        <v>196</v>
      </c>
      <c r="AU2028" s="152" t="s">
        <v>190</v>
      </c>
      <c r="AV2028" s="13" t="s">
        <v>190</v>
      </c>
      <c r="AW2028" s="13" t="s">
        <v>27</v>
      </c>
      <c r="AX2028" s="13" t="s">
        <v>72</v>
      </c>
      <c r="AY2028" s="152" t="s">
        <v>182</v>
      </c>
    </row>
    <row r="2029" spans="2:65" s="14" customFormat="1">
      <c r="B2029" s="157"/>
      <c r="D2029" s="141" t="s">
        <v>196</v>
      </c>
      <c r="E2029" s="158" t="s">
        <v>1</v>
      </c>
      <c r="F2029" s="159" t="s">
        <v>201</v>
      </c>
      <c r="H2029" s="160">
        <v>71.596000000000004</v>
      </c>
      <c r="L2029" s="157"/>
      <c r="M2029" s="161"/>
      <c r="T2029" s="162"/>
      <c r="AT2029" s="158" t="s">
        <v>196</v>
      </c>
      <c r="AU2029" s="158" t="s">
        <v>190</v>
      </c>
      <c r="AV2029" s="14" t="s">
        <v>189</v>
      </c>
      <c r="AW2029" s="14" t="s">
        <v>27</v>
      </c>
      <c r="AX2029" s="14" t="s">
        <v>80</v>
      </c>
      <c r="AY2029" s="158" t="s">
        <v>182</v>
      </c>
    </row>
    <row r="2030" spans="2:65" s="1" customFormat="1" ht="62.65" customHeight="1">
      <c r="B2030" s="29"/>
      <c r="C2030" s="163" t="s">
        <v>1941</v>
      </c>
      <c r="D2030" s="163" t="s">
        <v>325</v>
      </c>
      <c r="E2030" s="164" t="s">
        <v>1942</v>
      </c>
      <c r="F2030" s="165" t="s">
        <v>1943</v>
      </c>
      <c r="G2030" s="166" t="s">
        <v>187</v>
      </c>
      <c r="H2030" s="167">
        <v>75.176000000000002</v>
      </c>
      <c r="I2030" s="168">
        <v>471.25</v>
      </c>
      <c r="J2030" s="168">
        <f>ROUND(I2030*H2030,2)</f>
        <v>35426.69</v>
      </c>
      <c r="K2030" s="165" t="s">
        <v>1</v>
      </c>
      <c r="L2030" s="169"/>
      <c r="M2030" s="170" t="s">
        <v>1</v>
      </c>
      <c r="N2030" s="171" t="s">
        <v>38</v>
      </c>
      <c r="O2030" s="137">
        <v>0</v>
      </c>
      <c r="P2030" s="137">
        <f>O2030*H2030</f>
        <v>0</v>
      </c>
      <c r="Q2030" s="137">
        <v>2.8999999999999998E-3</v>
      </c>
      <c r="R2030" s="137">
        <f>Q2030*H2030</f>
        <v>0.21801039999999999</v>
      </c>
      <c r="S2030" s="137">
        <v>0</v>
      </c>
      <c r="T2030" s="138">
        <f>S2030*H2030</f>
        <v>0</v>
      </c>
      <c r="AR2030" s="139" t="s">
        <v>1381</v>
      </c>
      <c r="AT2030" s="139" t="s">
        <v>325</v>
      </c>
      <c r="AU2030" s="139" t="s">
        <v>190</v>
      </c>
      <c r="AY2030" s="17" t="s">
        <v>182</v>
      </c>
      <c r="BE2030" s="140">
        <f>IF(N2030="základní",J2030,0)</f>
        <v>0</v>
      </c>
      <c r="BF2030" s="140">
        <f>IF(N2030="snížená",J2030,0)</f>
        <v>35426.69</v>
      </c>
      <c r="BG2030" s="140">
        <f>IF(N2030="zákl. přenesená",J2030,0)</f>
        <v>0</v>
      </c>
      <c r="BH2030" s="140">
        <f>IF(N2030="sníž. přenesená",J2030,0)</f>
        <v>0</v>
      </c>
      <c r="BI2030" s="140">
        <f>IF(N2030="nulová",J2030,0)</f>
        <v>0</v>
      </c>
      <c r="BJ2030" s="17" t="s">
        <v>190</v>
      </c>
      <c r="BK2030" s="140">
        <f>ROUND(I2030*H2030,2)</f>
        <v>35426.69</v>
      </c>
      <c r="BL2030" s="17" t="s">
        <v>271</v>
      </c>
      <c r="BM2030" s="139" t="s">
        <v>1944</v>
      </c>
    </row>
    <row r="2031" spans="2:65" s="1" customFormat="1" ht="39">
      <c r="B2031" s="29"/>
      <c r="D2031" s="141" t="s">
        <v>192</v>
      </c>
      <c r="F2031" s="142" t="s">
        <v>1943</v>
      </c>
      <c r="L2031" s="29"/>
      <c r="M2031" s="143"/>
      <c r="T2031" s="53"/>
      <c r="AT2031" s="17" t="s">
        <v>192</v>
      </c>
      <c r="AU2031" s="17" t="s">
        <v>190</v>
      </c>
    </row>
    <row r="2032" spans="2:65" s="13" customFormat="1">
      <c r="B2032" s="151"/>
      <c r="D2032" s="141" t="s">
        <v>196</v>
      </c>
      <c r="F2032" s="153" t="s">
        <v>1945</v>
      </c>
      <c r="H2032" s="154">
        <v>75.176000000000002</v>
      </c>
      <c r="L2032" s="151"/>
      <c r="M2032" s="155"/>
      <c r="T2032" s="156"/>
      <c r="AT2032" s="152" t="s">
        <v>196</v>
      </c>
      <c r="AU2032" s="152" t="s">
        <v>190</v>
      </c>
      <c r="AV2032" s="13" t="s">
        <v>190</v>
      </c>
      <c r="AW2032" s="13" t="s">
        <v>4</v>
      </c>
      <c r="AX2032" s="13" t="s">
        <v>80</v>
      </c>
      <c r="AY2032" s="152" t="s">
        <v>182</v>
      </c>
    </row>
    <row r="2033" spans="2:65" s="1" customFormat="1" ht="37.9" customHeight="1">
      <c r="B2033" s="29"/>
      <c r="C2033" s="129" t="s">
        <v>1946</v>
      </c>
      <c r="D2033" s="129" t="s">
        <v>184</v>
      </c>
      <c r="E2033" s="130" t="s">
        <v>1934</v>
      </c>
      <c r="F2033" s="131" t="s">
        <v>1935</v>
      </c>
      <c r="G2033" s="132" t="s">
        <v>187</v>
      </c>
      <c r="H2033" s="133">
        <v>71.596000000000004</v>
      </c>
      <c r="I2033" s="134">
        <v>118</v>
      </c>
      <c r="J2033" s="134">
        <f>ROUND(I2033*H2033,2)</f>
        <v>8448.33</v>
      </c>
      <c r="K2033" s="131" t="s">
        <v>188</v>
      </c>
      <c r="L2033" s="29"/>
      <c r="M2033" s="135" t="s">
        <v>1</v>
      </c>
      <c r="N2033" s="136" t="s">
        <v>38</v>
      </c>
      <c r="O2033" s="137">
        <v>0.14199999999999999</v>
      </c>
      <c r="P2033" s="137">
        <f>O2033*H2033</f>
        <v>10.166632</v>
      </c>
      <c r="Q2033" s="137">
        <v>1.2E-4</v>
      </c>
      <c r="R2033" s="137">
        <f>Q2033*H2033</f>
        <v>8.5915200000000001E-3</v>
      </c>
      <c r="S2033" s="137">
        <v>0</v>
      </c>
      <c r="T2033" s="138">
        <f>S2033*H2033</f>
        <v>0</v>
      </c>
      <c r="AR2033" s="139" t="s">
        <v>271</v>
      </c>
      <c r="AT2033" s="139" t="s">
        <v>184</v>
      </c>
      <c r="AU2033" s="139" t="s">
        <v>190</v>
      </c>
      <c r="AY2033" s="17" t="s">
        <v>182</v>
      </c>
      <c r="BE2033" s="140">
        <f>IF(N2033="základní",J2033,0)</f>
        <v>0</v>
      </c>
      <c r="BF2033" s="140">
        <f>IF(N2033="snížená",J2033,0)</f>
        <v>8448.33</v>
      </c>
      <c r="BG2033" s="140">
        <f>IF(N2033="zákl. přenesená",J2033,0)</f>
        <v>0</v>
      </c>
      <c r="BH2033" s="140">
        <f>IF(N2033="sníž. přenesená",J2033,0)</f>
        <v>0</v>
      </c>
      <c r="BI2033" s="140">
        <f>IF(N2033="nulová",J2033,0)</f>
        <v>0</v>
      </c>
      <c r="BJ2033" s="17" t="s">
        <v>190</v>
      </c>
      <c r="BK2033" s="140">
        <f>ROUND(I2033*H2033,2)</f>
        <v>8448.33</v>
      </c>
      <c r="BL2033" s="17" t="s">
        <v>271</v>
      </c>
      <c r="BM2033" s="139" t="s">
        <v>1947</v>
      </c>
    </row>
    <row r="2034" spans="2:65" s="1" customFormat="1" ht="29.25">
      <c r="B2034" s="29"/>
      <c r="D2034" s="141" t="s">
        <v>192</v>
      </c>
      <c r="F2034" s="142" t="s">
        <v>1937</v>
      </c>
      <c r="L2034" s="29"/>
      <c r="M2034" s="143"/>
      <c r="T2034" s="53"/>
      <c r="AT2034" s="17" t="s">
        <v>192</v>
      </c>
      <c r="AU2034" s="17" t="s">
        <v>190</v>
      </c>
    </row>
    <row r="2035" spans="2:65" s="1" customFormat="1">
      <c r="B2035" s="29"/>
      <c r="D2035" s="144" t="s">
        <v>194</v>
      </c>
      <c r="F2035" s="145" t="s">
        <v>1938</v>
      </c>
      <c r="L2035" s="29"/>
      <c r="M2035" s="143"/>
      <c r="T2035" s="53"/>
      <c r="AT2035" s="17" t="s">
        <v>194</v>
      </c>
      <c r="AU2035" s="17" t="s">
        <v>190</v>
      </c>
    </row>
    <row r="2036" spans="2:65" s="12" customFormat="1">
      <c r="B2036" s="146"/>
      <c r="D2036" s="141" t="s">
        <v>196</v>
      </c>
      <c r="E2036" s="147" t="s">
        <v>1</v>
      </c>
      <c r="F2036" s="148" t="s">
        <v>1939</v>
      </c>
      <c r="H2036" s="147" t="s">
        <v>1</v>
      </c>
      <c r="L2036" s="146"/>
      <c r="M2036" s="149"/>
      <c r="T2036" s="150"/>
      <c r="AT2036" s="147" t="s">
        <v>196</v>
      </c>
      <c r="AU2036" s="147" t="s">
        <v>190</v>
      </c>
      <c r="AV2036" s="12" t="s">
        <v>80</v>
      </c>
      <c r="AW2036" s="12" t="s">
        <v>27</v>
      </c>
      <c r="AX2036" s="12" t="s">
        <v>72</v>
      </c>
      <c r="AY2036" s="147" t="s">
        <v>182</v>
      </c>
    </row>
    <row r="2037" spans="2:65" s="13" customFormat="1">
      <c r="B2037" s="151"/>
      <c r="D2037" s="141" t="s">
        <v>196</v>
      </c>
      <c r="E2037" s="152" t="s">
        <v>1</v>
      </c>
      <c r="F2037" s="153" t="s">
        <v>1492</v>
      </c>
      <c r="H2037" s="154">
        <v>56.246000000000002</v>
      </c>
      <c r="L2037" s="151"/>
      <c r="M2037" s="155"/>
      <c r="T2037" s="156"/>
      <c r="AT2037" s="152" t="s">
        <v>196</v>
      </c>
      <c r="AU2037" s="152" t="s">
        <v>190</v>
      </c>
      <c r="AV2037" s="13" t="s">
        <v>190</v>
      </c>
      <c r="AW2037" s="13" t="s">
        <v>27</v>
      </c>
      <c r="AX2037" s="13" t="s">
        <v>72</v>
      </c>
      <c r="AY2037" s="152" t="s">
        <v>182</v>
      </c>
    </row>
    <row r="2038" spans="2:65" s="12" customFormat="1" ht="22.5">
      <c r="B2038" s="146"/>
      <c r="D2038" s="141" t="s">
        <v>196</v>
      </c>
      <c r="E2038" s="147" t="s">
        <v>1</v>
      </c>
      <c r="F2038" s="148" t="s">
        <v>1940</v>
      </c>
      <c r="H2038" s="147" t="s">
        <v>1</v>
      </c>
      <c r="L2038" s="146"/>
      <c r="M2038" s="149"/>
      <c r="T2038" s="150"/>
      <c r="AT2038" s="147" t="s">
        <v>196</v>
      </c>
      <c r="AU2038" s="147" t="s">
        <v>190</v>
      </c>
      <c r="AV2038" s="12" t="s">
        <v>80</v>
      </c>
      <c r="AW2038" s="12" t="s">
        <v>27</v>
      </c>
      <c r="AX2038" s="12" t="s">
        <v>72</v>
      </c>
      <c r="AY2038" s="147" t="s">
        <v>182</v>
      </c>
    </row>
    <row r="2039" spans="2:65" s="13" customFormat="1">
      <c r="B2039" s="151"/>
      <c r="D2039" s="141" t="s">
        <v>196</v>
      </c>
      <c r="E2039" s="152" t="s">
        <v>1</v>
      </c>
      <c r="F2039" s="153" t="s">
        <v>1495</v>
      </c>
      <c r="H2039" s="154">
        <v>15.35</v>
      </c>
      <c r="L2039" s="151"/>
      <c r="M2039" s="155"/>
      <c r="T2039" s="156"/>
      <c r="AT2039" s="152" t="s">
        <v>196</v>
      </c>
      <c r="AU2039" s="152" t="s">
        <v>190</v>
      </c>
      <c r="AV2039" s="13" t="s">
        <v>190</v>
      </c>
      <c r="AW2039" s="13" t="s">
        <v>27</v>
      </c>
      <c r="AX2039" s="13" t="s">
        <v>72</v>
      </c>
      <c r="AY2039" s="152" t="s">
        <v>182</v>
      </c>
    </row>
    <row r="2040" spans="2:65" s="14" customFormat="1">
      <c r="B2040" s="157"/>
      <c r="D2040" s="141" t="s">
        <v>196</v>
      </c>
      <c r="E2040" s="158" t="s">
        <v>1</v>
      </c>
      <c r="F2040" s="159" t="s">
        <v>201</v>
      </c>
      <c r="H2040" s="160">
        <v>71.596000000000004</v>
      </c>
      <c r="L2040" s="157"/>
      <c r="M2040" s="161"/>
      <c r="T2040" s="162"/>
      <c r="AT2040" s="158" t="s">
        <v>196</v>
      </c>
      <c r="AU2040" s="158" t="s">
        <v>190</v>
      </c>
      <c r="AV2040" s="14" t="s">
        <v>189</v>
      </c>
      <c r="AW2040" s="14" t="s">
        <v>27</v>
      </c>
      <c r="AX2040" s="14" t="s">
        <v>80</v>
      </c>
      <c r="AY2040" s="158" t="s">
        <v>182</v>
      </c>
    </row>
    <row r="2041" spans="2:65" s="1" customFormat="1" ht="24.2" customHeight="1">
      <c r="B2041" s="29"/>
      <c r="C2041" s="163" t="s">
        <v>1948</v>
      </c>
      <c r="D2041" s="163" t="s">
        <v>325</v>
      </c>
      <c r="E2041" s="164" t="s">
        <v>1949</v>
      </c>
      <c r="F2041" s="165" t="s">
        <v>1950</v>
      </c>
      <c r="G2041" s="166" t="s">
        <v>187</v>
      </c>
      <c r="H2041" s="167">
        <v>75.176000000000002</v>
      </c>
      <c r="I2041" s="168">
        <v>180</v>
      </c>
      <c r="J2041" s="168">
        <f>ROUND(I2041*H2041,2)</f>
        <v>13531.68</v>
      </c>
      <c r="K2041" s="165" t="s">
        <v>1</v>
      </c>
      <c r="L2041" s="169"/>
      <c r="M2041" s="170" t="s">
        <v>1</v>
      </c>
      <c r="N2041" s="171" t="s">
        <v>38</v>
      </c>
      <c r="O2041" s="137">
        <v>0</v>
      </c>
      <c r="P2041" s="137">
        <f>O2041*H2041</f>
        <v>0</v>
      </c>
      <c r="Q2041" s="137">
        <v>2.32E-3</v>
      </c>
      <c r="R2041" s="137">
        <f>Q2041*H2041</f>
        <v>0.17440832000000001</v>
      </c>
      <c r="S2041" s="137">
        <v>0</v>
      </c>
      <c r="T2041" s="138">
        <f>S2041*H2041</f>
        <v>0</v>
      </c>
      <c r="AR2041" s="139" t="s">
        <v>1381</v>
      </c>
      <c r="AT2041" s="139" t="s">
        <v>325</v>
      </c>
      <c r="AU2041" s="139" t="s">
        <v>190</v>
      </c>
      <c r="AY2041" s="17" t="s">
        <v>182</v>
      </c>
      <c r="BE2041" s="140">
        <f>IF(N2041="základní",J2041,0)</f>
        <v>0</v>
      </c>
      <c r="BF2041" s="140">
        <f>IF(N2041="snížená",J2041,0)</f>
        <v>13531.68</v>
      </c>
      <c r="BG2041" s="140">
        <f>IF(N2041="zákl. přenesená",J2041,0)</f>
        <v>0</v>
      </c>
      <c r="BH2041" s="140">
        <f>IF(N2041="sníž. přenesená",J2041,0)</f>
        <v>0</v>
      </c>
      <c r="BI2041" s="140">
        <f>IF(N2041="nulová",J2041,0)</f>
        <v>0</v>
      </c>
      <c r="BJ2041" s="17" t="s">
        <v>190</v>
      </c>
      <c r="BK2041" s="140">
        <f>ROUND(I2041*H2041,2)</f>
        <v>13531.68</v>
      </c>
      <c r="BL2041" s="17" t="s">
        <v>271</v>
      </c>
      <c r="BM2041" s="139" t="s">
        <v>1951</v>
      </c>
    </row>
    <row r="2042" spans="2:65" s="1" customFormat="1">
      <c r="B2042" s="29"/>
      <c r="D2042" s="141" t="s">
        <v>192</v>
      </c>
      <c r="F2042" s="142" t="s">
        <v>1950</v>
      </c>
      <c r="L2042" s="29"/>
      <c r="M2042" s="143"/>
      <c r="T2042" s="53"/>
      <c r="AT2042" s="17" t="s">
        <v>192</v>
      </c>
      <c r="AU2042" s="17" t="s">
        <v>190</v>
      </c>
    </row>
    <row r="2043" spans="2:65" s="13" customFormat="1">
      <c r="B2043" s="151"/>
      <c r="D2043" s="141" t="s">
        <v>196</v>
      </c>
      <c r="F2043" s="153" t="s">
        <v>1945</v>
      </c>
      <c r="H2043" s="154">
        <v>75.176000000000002</v>
      </c>
      <c r="L2043" s="151"/>
      <c r="M2043" s="155"/>
      <c r="T2043" s="156"/>
      <c r="AT2043" s="152" t="s">
        <v>196</v>
      </c>
      <c r="AU2043" s="152" t="s">
        <v>190</v>
      </c>
      <c r="AV2043" s="13" t="s">
        <v>190</v>
      </c>
      <c r="AW2043" s="13" t="s">
        <v>4</v>
      </c>
      <c r="AX2043" s="13" t="s">
        <v>80</v>
      </c>
      <c r="AY2043" s="152" t="s">
        <v>182</v>
      </c>
    </row>
    <row r="2044" spans="2:65" s="1" customFormat="1" ht="37.9" customHeight="1">
      <c r="B2044" s="29"/>
      <c r="C2044" s="129" t="s">
        <v>1952</v>
      </c>
      <c r="D2044" s="129" t="s">
        <v>184</v>
      </c>
      <c r="E2044" s="130" t="s">
        <v>1953</v>
      </c>
      <c r="F2044" s="131" t="s">
        <v>1954</v>
      </c>
      <c r="G2044" s="132" t="s">
        <v>187</v>
      </c>
      <c r="H2044" s="133">
        <v>153.01400000000001</v>
      </c>
      <c r="I2044" s="134">
        <v>205</v>
      </c>
      <c r="J2044" s="134">
        <f>ROUND(I2044*H2044,2)</f>
        <v>31367.87</v>
      </c>
      <c r="K2044" s="131" t="s">
        <v>188</v>
      </c>
      <c r="L2044" s="29"/>
      <c r="M2044" s="135" t="s">
        <v>1</v>
      </c>
      <c r="N2044" s="136" t="s">
        <v>38</v>
      </c>
      <c r="O2044" s="137">
        <v>0.22800000000000001</v>
      </c>
      <c r="P2044" s="137">
        <f>O2044*H2044</f>
        <v>34.887192000000006</v>
      </c>
      <c r="Q2044" s="137">
        <v>2.4000000000000001E-4</v>
      </c>
      <c r="R2044" s="137">
        <f>Q2044*H2044</f>
        <v>3.6723360000000004E-2</v>
      </c>
      <c r="S2044" s="137">
        <v>0</v>
      </c>
      <c r="T2044" s="138">
        <f>S2044*H2044</f>
        <v>0</v>
      </c>
      <c r="AR2044" s="139" t="s">
        <v>271</v>
      </c>
      <c r="AT2044" s="139" t="s">
        <v>184</v>
      </c>
      <c r="AU2044" s="139" t="s">
        <v>190</v>
      </c>
      <c r="AY2044" s="17" t="s">
        <v>182</v>
      </c>
      <c r="BE2044" s="140">
        <f>IF(N2044="základní",J2044,0)</f>
        <v>0</v>
      </c>
      <c r="BF2044" s="140">
        <f>IF(N2044="snížená",J2044,0)</f>
        <v>31367.87</v>
      </c>
      <c r="BG2044" s="140">
        <f>IF(N2044="zákl. přenesená",J2044,0)</f>
        <v>0</v>
      </c>
      <c r="BH2044" s="140">
        <f>IF(N2044="sníž. přenesená",J2044,0)</f>
        <v>0</v>
      </c>
      <c r="BI2044" s="140">
        <f>IF(N2044="nulová",J2044,0)</f>
        <v>0</v>
      </c>
      <c r="BJ2044" s="17" t="s">
        <v>190</v>
      </c>
      <c r="BK2044" s="140">
        <f>ROUND(I2044*H2044,2)</f>
        <v>31367.87</v>
      </c>
      <c r="BL2044" s="17" t="s">
        <v>271</v>
      </c>
      <c r="BM2044" s="139" t="s">
        <v>1955</v>
      </c>
    </row>
    <row r="2045" spans="2:65" s="1" customFormat="1" ht="29.25">
      <c r="B2045" s="29"/>
      <c r="D2045" s="141" t="s">
        <v>192</v>
      </c>
      <c r="F2045" s="142" t="s">
        <v>1956</v>
      </c>
      <c r="L2045" s="29"/>
      <c r="M2045" s="143"/>
      <c r="T2045" s="53"/>
      <c r="AT2045" s="17" t="s">
        <v>192</v>
      </c>
      <c r="AU2045" s="17" t="s">
        <v>190</v>
      </c>
    </row>
    <row r="2046" spans="2:65" s="1" customFormat="1">
      <c r="B2046" s="29"/>
      <c r="D2046" s="144" t="s">
        <v>194</v>
      </c>
      <c r="F2046" s="145" t="s">
        <v>1957</v>
      </c>
      <c r="L2046" s="29"/>
      <c r="M2046" s="143"/>
      <c r="T2046" s="53"/>
      <c r="AT2046" s="17" t="s">
        <v>194</v>
      </c>
      <c r="AU2046" s="17" t="s">
        <v>190</v>
      </c>
    </row>
    <row r="2047" spans="2:65" s="12" customFormat="1">
      <c r="B2047" s="146"/>
      <c r="D2047" s="141" t="s">
        <v>196</v>
      </c>
      <c r="E2047" s="147" t="s">
        <v>1</v>
      </c>
      <c r="F2047" s="148" t="s">
        <v>1958</v>
      </c>
      <c r="H2047" s="147" t="s">
        <v>1</v>
      </c>
      <c r="L2047" s="146"/>
      <c r="M2047" s="149"/>
      <c r="T2047" s="150"/>
      <c r="AT2047" s="147" t="s">
        <v>196</v>
      </c>
      <c r="AU2047" s="147" t="s">
        <v>190</v>
      </c>
      <c r="AV2047" s="12" t="s">
        <v>80</v>
      </c>
      <c r="AW2047" s="12" t="s">
        <v>27</v>
      </c>
      <c r="AX2047" s="12" t="s">
        <v>72</v>
      </c>
      <c r="AY2047" s="147" t="s">
        <v>182</v>
      </c>
    </row>
    <row r="2048" spans="2:65" s="13" customFormat="1">
      <c r="B2048" s="151"/>
      <c r="D2048" s="141" t="s">
        <v>196</v>
      </c>
      <c r="E2048" s="152" t="s">
        <v>1</v>
      </c>
      <c r="F2048" s="153" t="s">
        <v>1493</v>
      </c>
      <c r="H2048" s="154">
        <v>153.01400000000001</v>
      </c>
      <c r="L2048" s="151"/>
      <c r="M2048" s="155"/>
      <c r="T2048" s="156"/>
      <c r="AT2048" s="152" t="s">
        <v>196</v>
      </c>
      <c r="AU2048" s="152" t="s">
        <v>190</v>
      </c>
      <c r="AV2048" s="13" t="s">
        <v>190</v>
      </c>
      <c r="AW2048" s="13" t="s">
        <v>27</v>
      </c>
      <c r="AX2048" s="13" t="s">
        <v>72</v>
      </c>
      <c r="AY2048" s="152" t="s">
        <v>182</v>
      </c>
    </row>
    <row r="2049" spans="2:65" s="14" customFormat="1">
      <c r="B2049" s="157"/>
      <c r="D2049" s="141" t="s">
        <v>196</v>
      </c>
      <c r="E2049" s="158" t="s">
        <v>1</v>
      </c>
      <c r="F2049" s="159" t="s">
        <v>201</v>
      </c>
      <c r="H2049" s="160">
        <v>153.01400000000001</v>
      </c>
      <c r="L2049" s="157"/>
      <c r="M2049" s="161"/>
      <c r="T2049" s="162"/>
      <c r="AT2049" s="158" t="s">
        <v>196</v>
      </c>
      <c r="AU2049" s="158" t="s">
        <v>190</v>
      </c>
      <c r="AV2049" s="14" t="s">
        <v>189</v>
      </c>
      <c r="AW2049" s="14" t="s">
        <v>27</v>
      </c>
      <c r="AX2049" s="14" t="s">
        <v>80</v>
      </c>
      <c r="AY2049" s="158" t="s">
        <v>182</v>
      </c>
    </row>
    <row r="2050" spans="2:65" s="1" customFormat="1" ht="62.65" customHeight="1">
      <c r="B2050" s="29"/>
      <c r="C2050" s="163" t="s">
        <v>1959</v>
      </c>
      <c r="D2050" s="163" t="s">
        <v>325</v>
      </c>
      <c r="E2050" s="164" t="s">
        <v>1942</v>
      </c>
      <c r="F2050" s="165" t="s">
        <v>1943</v>
      </c>
      <c r="G2050" s="166" t="s">
        <v>187</v>
      </c>
      <c r="H2050" s="167">
        <v>321.32900000000001</v>
      </c>
      <c r="I2050" s="168">
        <v>471.25</v>
      </c>
      <c r="J2050" s="168">
        <f>ROUND(I2050*H2050,2)</f>
        <v>151426.29</v>
      </c>
      <c r="K2050" s="165" t="s">
        <v>1</v>
      </c>
      <c r="L2050" s="169"/>
      <c r="M2050" s="170" t="s">
        <v>1</v>
      </c>
      <c r="N2050" s="171" t="s">
        <v>38</v>
      </c>
      <c r="O2050" s="137">
        <v>0</v>
      </c>
      <c r="P2050" s="137">
        <f>O2050*H2050</f>
        <v>0</v>
      </c>
      <c r="Q2050" s="137">
        <v>2.8999999999999998E-3</v>
      </c>
      <c r="R2050" s="137">
        <f>Q2050*H2050</f>
        <v>0.93185409999999991</v>
      </c>
      <c r="S2050" s="137">
        <v>0</v>
      </c>
      <c r="T2050" s="138">
        <f>S2050*H2050</f>
        <v>0</v>
      </c>
      <c r="AR2050" s="139" t="s">
        <v>1381</v>
      </c>
      <c r="AT2050" s="139" t="s">
        <v>325</v>
      </c>
      <c r="AU2050" s="139" t="s">
        <v>190</v>
      </c>
      <c r="AY2050" s="17" t="s">
        <v>182</v>
      </c>
      <c r="BE2050" s="140">
        <f>IF(N2050="základní",J2050,0)</f>
        <v>0</v>
      </c>
      <c r="BF2050" s="140">
        <f>IF(N2050="snížená",J2050,0)</f>
        <v>151426.29</v>
      </c>
      <c r="BG2050" s="140">
        <f>IF(N2050="zákl. přenesená",J2050,0)</f>
        <v>0</v>
      </c>
      <c r="BH2050" s="140">
        <f>IF(N2050="sníž. přenesená",J2050,0)</f>
        <v>0</v>
      </c>
      <c r="BI2050" s="140">
        <f>IF(N2050="nulová",J2050,0)</f>
        <v>0</v>
      </c>
      <c r="BJ2050" s="17" t="s">
        <v>190</v>
      </c>
      <c r="BK2050" s="140">
        <f>ROUND(I2050*H2050,2)</f>
        <v>151426.29</v>
      </c>
      <c r="BL2050" s="17" t="s">
        <v>271</v>
      </c>
      <c r="BM2050" s="139" t="s">
        <v>1960</v>
      </c>
    </row>
    <row r="2051" spans="2:65" s="1" customFormat="1" ht="39">
      <c r="B2051" s="29"/>
      <c r="D2051" s="141" t="s">
        <v>192</v>
      </c>
      <c r="F2051" s="142" t="s">
        <v>1943</v>
      </c>
      <c r="L2051" s="29"/>
      <c r="M2051" s="143"/>
      <c r="T2051" s="53"/>
      <c r="AT2051" s="17" t="s">
        <v>192</v>
      </c>
      <c r="AU2051" s="17" t="s">
        <v>190</v>
      </c>
    </row>
    <row r="2052" spans="2:65" s="13" customFormat="1">
      <c r="B2052" s="151"/>
      <c r="D2052" s="141" t="s">
        <v>196</v>
      </c>
      <c r="F2052" s="153" t="s">
        <v>1961</v>
      </c>
      <c r="H2052" s="154">
        <v>321.32900000000001</v>
      </c>
      <c r="L2052" s="151"/>
      <c r="M2052" s="155"/>
      <c r="T2052" s="156"/>
      <c r="AT2052" s="152" t="s">
        <v>196</v>
      </c>
      <c r="AU2052" s="152" t="s">
        <v>190</v>
      </c>
      <c r="AV2052" s="13" t="s">
        <v>190</v>
      </c>
      <c r="AW2052" s="13" t="s">
        <v>4</v>
      </c>
      <c r="AX2052" s="13" t="s">
        <v>80</v>
      </c>
      <c r="AY2052" s="152" t="s">
        <v>182</v>
      </c>
    </row>
    <row r="2053" spans="2:65" s="1" customFormat="1" ht="24.2" customHeight="1">
      <c r="B2053" s="29"/>
      <c r="C2053" s="129" t="s">
        <v>1962</v>
      </c>
      <c r="D2053" s="129" t="s">
        <v>184</v>
      </c>
      <c r="E2053" s="130" t="s">
        <v>1963</v>
      </c>
      <c r="F2053" s="131" t="s">
        <v>1964</v>
      </c>
      <c r="G2053" s="132" t="s">
        <v>296</v>
      </c>
      <c r="H2053" s="133">
        <v>110.7</v>
      </c>
      <c r="I2053" s="134">
        <v>28.5</v>
      </c>
      <c r="J2053" s="134">
        <f>ROUND(I2053*H2053,2)</f>
        <v>3154.95</v>
      </c>
      <c r="K2053" s="131" t="s">
        <v>188</v>
      </c>
      <c r="L2053" s="29"/>
      <c r="M2053" s="135" t="s">
        <v>1</v>
      </c>
      <c r="N2053" s="136" t="s">
        <v>38</v>
      </c>
      <c r="O2053" s="137">
        <v>3.5000000000000003E-2</v>
      </c>
      <c r="P2053" s="137">
        <f>O2053*H2053</f>
        <v>3.8745000000000003</v>
      </c>
      <c r="Q2053" s="137">
        <v>3.0000000000000001E-5</v>
      </c>
      <c r="R2053" s="137">
        <f>Q2053*H2053</f>
        <v>3.3210000000000002E-3</v>
      </c>
      <c r="S2053" s="137">
        <v>0</v>
      </c>
      <c r="T2053" s="138">
        <f>S2053*H2053</f>
        <v>0</v>
      </c>
      <c r="AR2053" s="139" t="s">
        <v>189</v>
      </c>
      <c r="AT2053" s="139" t="s">
        <v>184</v>
      </c>
      <c r="AU2053" s="139" t="s">
        <v>190</v>
      </c>
      <c r="AY2053" s="17" t="s">
        <v>182</v>
      </c>
      <c r="BE2053" s="140">
        <f>IF(N2053="základní",J2053,0)</f>
        <v>0</v>
      </c>
      <c r="BF2053" s="140">
        <f>IF(N2053="snížená",J2053,0)</f>
        <v>3154.95</v>
      </c>
      <c r="BG2053" s="140">
        <f>IF(N2053="zákl. přenesená",J2053,0)</f>
        <v>0</v>
      </c>
      <c r="BH2053" s="140">
        <f>IF(N2053="sníž. přenesená",J2053,0)</f>
        <v>0</v>
      </c>
      <c r="BI2053" s="140">
        <f>IF(N2053="nulová",J2053,0)</f>
        <v>0</v>
      </c>
      <c r="BJ2053" s="17" t="s">
        <v>190</v>
      </c>
      <c r="BK2053" s="140">
        <f>ROUND(I2053*H2053,2)</f>
        <v>3154.95</v>
      </c>
      <c r="BL2053" s="17" t="s">
        <v>189</v>
      </c>
      <c r="BM2053" s="139" t="s">
        <v>1965</v>
      </c>
    </row>
    <row r="2054" spans="2:65" s="1" customFormat="1" ht="19.5">
      <c r="B2054" s="29"/>
      <c r="D2054" s="141" t="s">
        <v>192</v>
      </c>
      <c r="F2054" s="142" t="s">
        <v>1966</v>
      </c>
      <c r="L2054" s="29"/>
      <c r="M2054" s="143"/>
      <c r="T2054" s="53"/>
      <c r="AT2054" s="17" t="s">
        <v>192</v>
      </c>
      <c r="AU2054" s="17" t="s">
        <v>190</v>
      </c>
    </row>
    <row r="2055" spans="2:65" s="1" customFormat="1">
      <c r="B2055" s="29"/>
      <c r="D2055" s="144" t="s">
        <v>194</v>
      </c>
      <c r="F2055" s="145" t="s">
        <v>1967</v>
      </c>
      <c r="L2055" s="29"/>
      <c r="M2055" s="143"/>
      <c r="T2055" s="53"/>
      <c r="AT2055" s="17" t="s">
        <v>194</v>
      </c>
      <c r="AU2055" s="17" t="s">
        <v>190</v>
      </c>
    </row>
    <row r="2056" spans="2:65" s="12" customFormat="1">
      <c r="B2056" s="146"/>
      <c r="D2056" s="141" t="s">
        <v>196</v>
      </c>
      <c r="E2056" s="147" t="s">
        <v>1</v>
      </c>
      <c r="F2056" s="148" t="s">
        <v>1968</v>
      </c>
      <c r="H2056" s="147" t="s">
        <v>1</v>
      </c>
      <c r="L2056" s="146"/>
      <c r="M2056" s="149"/>
      <c r="T2056" s="150"/>
      <c r="AT2056" s="147" t="s">
        <v>196</v>
      </c>
      <c r="AU2056" s="147" t="s">
        <v>190</v>
      </c>
      <c r="AV2056" s="12" t="s">
        <v>80</v>
      </c>
      <c r="AW2056" s="12" t="s">
        <v>27</v>
      </c>
      <c r="AX2056" s="12" t="s">
        <v>72</v>
      </c>
      <c r="AY2056" s="147" t="s">
        <v>182</v>
      </c>
    </row>
    <row r="2057" spans="2:65" s="13" customFormat="1">
      <c r="B2057" s="151"/>
      <c r="D2057" s="141" t="s">
        <v>196</v>
      </c>
      <c r="E2057" s="152" t="s">
        <v>1</v>
      </c>
      <c r="F2057" s="153" t="s">
        <v>1969</v>
      </c>
      <c r="H2057" s="154">
        <v>30.8</v>
      </c>
      <c r="L2057" s="151"/>
      <c r="M2057" s="155"/>
      <c r="T2057" s="156"/>
      <c r="AT2057" s="152" t="s">
        <v>196</v>
      </c>
      <c r="AU2057" s="152" t="s">
        <v>190</v>
      </c>
      <c r="AV2057" s="13" t="s">
        <v>190</v>
      </c>
      <c r="AW2057" s="13" t="s">
        <v>27</v>
      </c>
      <c r="AX2057" s="13" t="s">
        <v>72</v>
      </c>
      <c r="AY2057" s="152" t="s">
        <v>182</v>
      </c>
    </row>
    <row r="2058" spans="2:65" s="12" customFormat="1">
      <c r="B2058" s="146"/>
      <c r="D2058" s="141" t="s">
        <v>196</v>
      </c>
      <c r="E2058" s="147" t="s">
        <v>1</v>
      </c>
      <c r="F2058" s="148" t="s">
        <v>1970</v>
      </c>
      <c r="H2058" s="147" t="s">
        <v>1</v>
      </c>
      <c r="L2058" s="146"/>
      <c r="M2058" s="149"/>
      <c r="T2058" s="150"/>
      <c r="AT2058" s="147" t="s">
        <v>196</v>
      </c>
      <c r="AU2058" s="147" t="s">
        <v>190</v>
      </c>
      <c r="AV2058" s="12" t="s">
        <v>80</v>
      </c>
      <c r="AW2058" s="12" t="s">
        <v>27</v>
      </c>
      <c r="AX2058" s="12" t="s">
        <v>72</v>
      </c>
      <c r="AY2058" s="147" t="s">
        <v>182</v>
      </c>
    </row>
    <row r="2059" spans="2:65" s="13" customFormat="1">
      <c r="B2059" s="151"/>
      <c r="D2059" s="141" t="s">
        <v>196</v>
      </c>
      <c r="E2059" s="152" t="s">
        <v>1</v>
      </c>
      <c r="F2059" s="153" t="s">
        <v>1971</v>
      </c>
      <c r="H2059" s="154">
        <v>50.4</v>
      </c>
      <c r="L2059" s="151"/>
      <c r="M2059" s="155"/>
      <c r="T2059" s="156"/>
      <c r="AT2059" s="152" t="s">
        <v>196</v>
      </c>
      <c r="AU2059" s="152" t="s">
        <v>190</v>
      </c>
      <c r="AV2059" s="13" t="s">
        <v>190</v>
      </c>
      <c r="AW2059" s="13" t="s">
        <v>27</v>
      </c>
      <c r="AX2059" s="13" t="s">
        <v>72</v>
      </c>
      <c r="AY2059" s="152" t="s">
        <v>182</v>
      </c>
    </row>
    <row r="2060" spans="2:65" s="12" customFormat="1">
      <c r="B2060" s="146"/>
      <c r="D2060" s="141" t="s">
        <v>196</v>
      </c>
      <c r="E2060" s="147" t="s">
        <v>1</v>
      </c>
      <c r="F2060" s="148" t="s">
        <v>1972</v>
      </c>
      <c r="H2060" s="147" t="s">
        <v>1</v>
      </c>
      <c r="L2060" s="146"/>
      <c r="M2060" s="149"/>
      <c r="T2060" s="150"/>
      <c r="AT2060" s="147" t="s">
        <v>196</v>
      </c>
      <c r="AU2060" s="147" t="s">
        <v>190</v>
      </c>
      <c r="AV2060" s="12" t="s">
        <v>80</v>
      </c>
      <c r="AW2060" s="12" t="s">
        <v>27</v>
      </c>
      <c r="AX2060" s="12" t="s">
        <v>72</v>
      </c>
      <c r="AY2060" s="147" t="s">
        <v>182</v>
      </c>
    </row>
    <row r="2061" spans="2:65" s="13" customFormat="1">
      <c r="B2061" s="151"/>
      <c r="D2061" s="141" t="s">
        <v>196</v>
      </c>
      <c r="E2061" s="152" t="s">
        <v>1</v>
      </c>
      <c r="F2061" s="153" t="s">
        <v>1973</v>
      </c>
      <c r="H2061" s="154">
        <v>29.5</v>
      </c>
      <c r="L2061" s="151"/>
      <c r="M2061" s="155"/>
      <c r="T2061" s="156"/>
      <c r="AT2061" s="152" t="s">
        <v>196</v>
      </c>
      <c r="AU2061" s="152" t="s">
        <v>190</v>
      </c>
      <c r="AV2061" s="13" t="s">
        <v>190</v>
      </c>
      <c r="AW2061" s="13" t="s">
        <v>27</v>
      </c>
      <c r="AX2061" s="13" t="s">
        <v>72</v>
      </c>
      <c r="AY2061" s="152" t="s">
        <v>182</v>
      </c>
    </row>
    <row r="2062" spans="2:65" s="14" customFormat="1">
      <c r="B2062" s="157"/>
      <c r="D2062" s="141" t="s">
        <v>196</v>
      </c>
      <c r="E2062" s="158" t="s">
        <v>1</v>
      </c>
      <c r="F2062" s="159" t="s">
        <v>201</v>
      </c>
      <c r="H2062" s="160">
        <v>110.7</v>
      </c>
      <c r="L2062" s="157"/>
      <c r="M2062" s="161"/>
      <c r="T2062" s="162"/>
      <c r="AT2062" s="158" t="s">
        <v>196</v>
      </c>
      <c r="AU2062" s="158" t="s">
        <v>190</v>
      </c>
      <c r="AV2062" s="14" t="s">
        <v>189</v>
      </c>
      <c r="AW2062" s="14" t="s">
        <v>27</v>
      </c>
      <c r="AX2062" s="14" t="s">
        <v>80</v>
      </c>
      <c r="AY2062" s="158" t="s">
        <v>182</v>
      </c>
    </row>
    <row r="2063" spans="2:65" s="1" customFormat="1" ht="24.2" customHeight="1">
      <c r="B2063" s="29"/>
      <c r="C2063" s="163" t="s">
        <v>1974</v>
      </c>
      <c r="D2063" s="163" t="s">
        <v>325</v>
      </c>
      <c r="E2063" s="164" t="s">
        <v>1975</v>
      </c>
      <c r="F2063" s="165" t="s">
        <v>1976</v>
      </c>
      <c r="G2063" s="166" t="s">
        <v>296</v>
      </c>
      <c r="H2063" s="167">
        <v>116.235</v>
      </c>
      <c r="I2063" s="168">
        <v>40.1</v>
      </c>
      <c r="J2063" s="168">
        <f>ROUND(I2063*H2063,2)</f>
        <v>4661.0200000000004</v>
      </c>
      <c r="K2063" s="165" t="s">
        <v>188</v>
      </c>
      <c r="L2063" s="169"/>
      <c r="M2063" s="170" t="s">
        <v>1</v>
      </c>
      <c r="N2063" s="171" t="s">
        <v>38</v>
      </c>
      <c r="O2063" s="137">
        <v>0</v>
      </c>
      <c r="P2063" s="137">
        <f>O2063*H2063</f>
        <v>0</v>
      </c>
      <c r="Q2063" s="137">
        <v>3.8000000000000002E-4</v>
      </c>
      <c r="R2063" s="137">
        <f>Q2063*H2063</f>
        <v>4.4169300000000002E-2</v>
      </c>
      <c r="S2063" s="137">
        <v>0</v>
      </c>
      <c r="T2063" s="138">
        <f>S2063*H2063</f>
        <v>0</v>
      </c>
      <c r="AR2063" s="139" t="s">
        <v>202</v>
      </c>
      <c r="AT2063" s="139" t="s">
        <v>325</v>
      </c>
      <c r="AU2063" s="139" t="s">
        <v>190</v>
      </c>
      <c r="AY2063" s="17" t="s">
        <v>182</v>
      </c>
      <c r="BE2063" s="140">
        <f>IF(N2063="základní",J2063,0)</f>
        <v>0</v>
      </c>
      <c r="BF2063" s="140">
        <f>IF(N2063="snížená",J2063,0)</f>
        <v>4661.0200000000004</v>
      </c>
      <c r="BG2063" s="140">
        <f>IF(N2063="zákl. přenesená",J2063,0)</f>
        <v>0</v>
      </c>
      <c r="BH2063" s="140">
        <f>IF(N2063="sníž. přenesená",J2063,0)</f>
        <v>0</v>
      </c>
      <c r="BI2063" s="140">
        <f>IF(N2063="nulová",J2063,0)</f>
        <v>0</v>
      </c>
      <c r="BJ2063" s="17" t="s">
        <v>190</v>
      </c>
      <c r="BK2063" s="140">
        <f>ROUND(I2063*H2063,2)</f>
        <v>4661.0200000000004</v>
      </c>
      <c r="BL2063" s="17" t="s">
        <v>189</v>
      </c>
      <c r="BM2063" s="139" t="s">
        <v>1977</v>
      </c>
    </row>
    <row r="2064" spans="2:65" s="1" customFormat="1">
      <c r="B2064" s="29"/>
      <c r="D2064" s="141" t="s">
        <v>192</v>
      </c>
      <c r="F2064" s="142" t="s">
        <v>1976</v>
      </c>
      <c r="L2064" s="29"/>
      <c r="M2064" s="143"/>
      <c r="T2064" s="53"/>
      <c r="AT2064" s="17" t="s">
        <v>192</v>
      </c>
      <c r="AU2064" s="17" t="s">
        <v>190</v>
      </c>
    </row>
    <row r="2065" spans="2:65" s="13" customFormat="1">
      <c r="B2065" s="151"/>
      <c r="D2065" s="141" t="s">
        <v>196</v>
      </c>
      <c r="F2065" s="153" t="s">
        <v>1978</v>
      </c>
      <c r="H2065" s="154">
        <v>116.235</v>
      </c>
      <c r="L2065" s="151"/>
      <c r="M2065" s="155"/>
      <c r="T2065" s="156"/>
      <c r="AT2065" s="152" t="s">
        <v>196</v>
      </c>
      <c r="AU2065" s="152" t="s">
        <v>190</v>
      </c>
      <c r="AV2065" s="13" t="s">
        <v>190</v>
      </c>
      <c r="AW2065" s="13" t="s">
        <v>4</v>
      </c>
      <c r="AX2065" s="13" t="s">
        <v>80</v>
      </c>
      <c r="AY2065" s="152" t="s">
        <v>182</v>
      </c>
    </row>
    <row r="2066" spans="2:65" s="1" customFormat="1" ht="33" customHeight="1">
      <c r="B2066" s="29"/>
      <c r="C2066" s="129" t="s">
        <v>1979</v>
      </c>
      <c r="D2066" s="129" t="s">
        <v>184</v>
      </c>
      <c r="E2066" s="130" t="s">
        <v>1980</v>
      </c>
      <c r="F2066" s="131" t="s">
        <v>1981</v>
      </c>
      <c r="G2066" s="132" t="s">
        <v>187</v>
      </c>
      <c r="H2066" s="133">
        <v>209.26</v>
      </c>
      <c r="I2066" s="134">
        <v>183</v>
      </c>
      <c r="J2066" s="134">
        <f>ROUND(I2066*H2066,2)</f>
        <v>38294.58</v>
      </c>
      <c r="K2066" s="131" t="s">
        <v>188</v>
      </c>
      <c r="L2066" s="29"/>
      <c r="M2066" s="135" t="s">
        <v>1</v>
      </c>
      <c r="N2066" s="136" t="s">
        <v>38</v>
      </c>
      <c r="O2066" s="137">
        <v>0.23200000000000001</v>
      </c>
      <c r="P2066" s="137">
        <f>O2066*H2066</f>
        <v>48.548319999999997</v>
      </c>
      <c r="Q2066" s="137">
        <v>1.2E-4</v>
      </c>
      <c r="R2066" s="137">
        <f>Q2066*H2066</f>
        <v>2.51112E-2</v>
      </c>
      <c r="S2066" s="137">
        <v>0</v>
      </c>
      <c r="T2066" s="138">
        <f>S2066*H2066</f>
        <v>0</v>
      </c>
      <c r="AR2066" s="139" t="s">
        <v>271</v>
      </c>
      <c r="AT2066" s="139" t="s">
        <v>184</v>
      </c>
      <c r="AU2066" s="139" t="s">
        <v>190</v>
      </c>
      <c r="AY2066" s="17" t="s">
        <v>182</v>
      </c>
      <c r="BE2066" s="140">
        <f>IF(N2066="základní",J2066,0)</f>
        <v>0</v>
      </c>
      <c r="BF2066" s="140">
        <f>IF(N2066="snížená",J2066,0)</f>
        <v>38294.58</v>
      </c>
      <c r="BG2066" s="140">
        <f>IF(N2066="zákl. přenesená",J2066,0)</f>
        <v>0</v>
      </c>
      <c r="BH2066" s="140">
        <f>IF(N2066="sníž. přenesená",J2066,0)</f>
        <v>0</v>
      </c>
      <c r="BI2066" s="140">
        <f>IF(N2066="nulová",J2066,0)</f>
        <v>0</v>
      </c>
      <c r="BJ2066" s="17" t="s">
        <v>190</v>
      </c>
      <c r="BK2066" s="140">
        <f>ROUND(I2066*H2066,2)</f>
        <v>38294.58</v>
      </c>
      <c r="BL2066" s="17" t="s">
        <v>271</v>
      </c>
      <c r="BM2066" s="139" t="s">
        <v>1982</v>
      </c>
    </row>
    <row r="2067" spans="2:65" s="1" customFormat="1" ht="19.5">
      <c r="B2067" s="29"/>
      <c r="D2067" s="141" t="s">
        <v>192</v>
      </c>
      <c r="F2067" s="142" t="s">
        <v>1983</v>
      </c>
      <c r="L2067" s="29"/>
      <c r="M2067" s="143"/>
      <c r="T2067" s="53"/>
      <c r="AT2067" s="17" t="s">
        <v>192</v>
      </c>
      <c r="AU2067" s="17" t="s">
        <v>190</v>
      </c>
    </row>
    <row r="2068" spans="2:65" s="1" customFormat="1">
      <c r="B2068" s="29"/>
      <c r="D2068" s="144" t="s">
        <v>194</v>
      </c>
      <c r="F2068" s="145" t="s">
        <v>1984</v>
      </c>
      <c r="L2068" s="29"/>
      <c r="M2068" s="143"/>
      <c r="T2068" s="53"/>
      <c r="AT2068" s="17" t="s">
        <v>194</v>
      </c>
      <c r="AU2068" s="17" t="s">
        <v>190</v>
      </c>
    </row>
    <row r="2069" spans="2:65" s="1" customFormat="1" ht="16.5" customHeight="1">
      <c r="B2069" s="29"/>
      <c r="C2069" s="163" t="s">
        <v>1985</v>
      </c>
      <c r="D2069" s="163" t="s">
        <v>325</v>
      </c>
      <c r="E2069" s="164" t="s">
        <v>1986</v>
      </c>
      <c r="F2069" s="165" t="s">
        <v>1987</v>
      </c>
      <c r="G2069" s="166" t="s">
        <v>205</v>
      </c>
      <c r="H2069" s="167">
        <v>54.348999999999997</v>
      </c>
      <c r="I2069" s="168">
        <v>2840</v>
      </c>
      <c r="J2069" s="168">
        <f>ROUND(I2069*H2069,2)</f>
        <v>154351.16</v>
      </c>
      <c r="K2069" s="165" t="s">
        <v>188</v>
      </c>
      <c r="L2069" s="169"/>
      <c r="M2069" s="170" t="s">
        <v>1</v>
      </c>
      <c r="N2069" s="171" t="s">
        <v>38</v>
      </c>
      <c r="O2069" s="137">
        <v>0</v>
      </c>
      <c r="P2069" s="137">
        <f>O2069*H2069</f>
        <v>0</v>
      </c>
      <c r="Q2069" s="137">
        <v>2.5000000000000001E-2</v>
      </c>
      <c r="R2069" s="137">
        <f>Q2069*H2069</f>
        <v>1.358725</v>
      </c>
      <c r="S2069" s="137">
        <v>0</v>
      </c>
      <c r="T2069" s="138">
        <f>S2069*H2069</f>
        <v>0</v>
      </c>
      <c r="AR2069" s="139" t="s">
        <v>1381</v>
      </c>
      <c r="AT2069" s="139" t="s">
        <v>325</v>
      </c>
      <c r="AU2069" s="139" t="s">
        <v>190</v>
      </c>
      <c r="AY2069" s="17" t="s">
        <v>182</v>
      </c>
      <c r="BE2069" s="140">
        <f>IF(N2069="základní",J2069,0)</f>
        <v>0</v>
      </c>
      <c r="BF2069" s="140">
        <f>IF(N2069="snížená",J2069,0)</f>
        <v>154351.16</v>
      </c>
      <c r="BG2069" s="140">
        <f>IF(N2069="zákl. přenesená",J2069,0)</f>
        <v>0</v>
      </c>
      <c r="BH2069" s="140">
        <f>IF(N2069="sníž. přenesená",J2069,0)</f>
        <v>0</v>
      </c>
      <c r="BI2069" s="140">
        <f>IF(N2069="nulová",J2069,0)</f>
        <v>0</v>
      </c>
      <c r="BJ2069" s="17" t="s">
        <v>190</v>
      </c>
      <c r="BK2069" s="140">
        <f>ROUND(I2069*H2069,2)</f>
        <v>154351.16</v>
      </c>
      <c r="BL2069" s="17" t="s">
        <v>271</v>
      </c>
      <c r="BM2069" s="139" t="s">
        <v>1988</v>
      </c>
    </row>
    <row r="2070" spans="2:65" s="1" customFormat="1">
      <c r="B2070" s="29"/>
      <c r="D2070" s="141" t="s">
        <v>192</v>
      </c>
      <c r="F2070" s="142" t="s">
        <v>1987</v>
      </c>
      <c r="L2070" s="29"/>
      <c r="M2070" s="143"/>
      <c r="T2070" s="53"/>
      <c r="AT2070" s="17" t="s">
        <v>192</v>
      </c>
      <c r="AU2070" s="17" t="s">
        <v>190</v>
      </c>
    </row>
    <row r="2071" spans="2:65" s="12" customFormat="1">
      <c r="B2071" s="146"/>
      <c r="D2071" s="141" t="s">
        <v>196</v>
      </c>
      <c r="E2071" s="147" t="s">
        <v>1</v>
      </c>
      <c r="F2071" s="148" t="s">
        <v>1989</v>
      </c>
      <c r="H2071" s="147" t="s">
        <v>1</v>
      </c>
      <c r="L2071" s="146"/>
      <c r="M2071" s="149"/>
      <c r="T2071" s="150"/>
      <c r="AT2071" s="147" t="s">
        <v>196</v>
      </c>
      <c r="AU2071" s="147" t="s">
        <v>190</v>
      </c>
      <c r="AV2071" s="12" t="s">
        <v>80</v>
      </c>
      <c r="AW2071" s="12" t="s">
        <v>27</v>
      </c>
      <c r="AX2071" s="12" t="s">
        <v>72</v>
      </c>
      <c r="AY2071" s="147" t="s">
        <v>182</v>
      </c>
    </row>
    <row r="2072" spans="2:65" s="12" customFormat="1">
      <c r="B2072" s="146"/>
      <c r="D2072" s="141" t="s">
        <v>196</v>
      </c>
      <c r="E2072" s="147" t="s">
        <v>1</v>
      </c>
      <c r="F2072" s="148" t="s">
        <v>1990</v>
      </c>
      <c r="H2072" s="147" t="s">
        <v>1</v>
      </c>
      <c r="L2072" s="146"/>
      <c r="M2072" s="149"/>
      <c r="T2072" s="150"/>
      <c r="AT2072" s="147" t="s">
        <v>196</v>
      </c>
      <c r="AU2072" s="147" t="s">
        <v>190</v>
      </c>
      <c r="AV2072" s="12" t="s">
        <v>80</v>
      </c>
      <c r="AW2072" s="12" t="s">
        <v>27</v>
      </c>
      <c r="AX2072" s="12" t="s">
        <v>72</v>
      </c>
      <c r="AY2072" s="147" t="s">
        <v>182</v>
      </c>
    </row>
    <row r="2073" spans="2:65" s="13" customFormat="1">
      <c r="B2073" s="151"/>
      <c r="D2073" s="141" t="s">
        <v>196</v>
      </c>
      <c r="E2073" s="152" t="s">
        <v>1</v>
      </c>
      <c r="F2073" s="153" t="s">
        <v>1991</v>
      </c>
      <c r="H2073" s="154">
        <v>11.221</v>
      </c>
      <c r="L2073" s="151"/>
      <c r="M2073" s="155"/>
      <c r="T2073" s="156"/>
      <c r="AT2073" s="152" t="s">
        <v>196</v>
      </c>
      <c r="AU2073" s="152" t="s">
        <v>190</v>
      </c>
      <c r="AV2073" s="13" t="s">
        <v>190</v>
      </c>
      <c r="AW2073" s="13" t="s">
        <v>27</v>
      </c>
      <c r="AX2073" s="13" t="s">
        <v>72</v>
      </c>
      <c r="AY2073" s="152" t="s">
        <v>182</v>
      </c>
    </row>
    <row r="2074" spans="2:65" s="12" customFormat="1" ht="22.5">
      <c r="B2074" s="146"/>
      <c r="D2074" s="141" t="s">
        <v>196</v>
      </c>
      <c r="E2074" s="147" t="s">
        <v>1</v>
      </c>
      <c r="F2074" s="148" t="s">
        <v>1992</v>
      </c>
      <c r="H2074" s="147" t="s">
        <v>1</v>
      </c>
      <c r="L2074" s="146"/>
      <c r="M2074" s="149"/>
      <c r="T2074" s="150"/>
      <c r="AT2074" s="147" t="s">
        <v>196</v>
      </c>
      <c r="AU2074" s="147" t="s">
        <v>190</v>
      </c>
      <c r="AV2074" s="12" t="s">
        <v>80</v>
      </c>
      <c r="AW2074" s="12" t="s">
        <v>27</v>
      </c>
      <c r="AX2074" s="12" t="s">
        <v>72</v>
      </c>
      <c r="AY2074" s="147" t="s">
        <v>182</v>
      </c>
    </row>
    <row r="2075" spans="2:65" s="13" customFormat="1">
      <c r="B2075" s="151"/>
      <c r="D2075" s="141" t="s">
        <v>196</v>
      </c>
      <c r="E2075" s="152" t="s">
        <v>1</v>
      </c>
      <c r="F2075" s="153" t="s">
        <v>1993</v>
      </c>
      <c r="H2075" s="154">
        <v>43.128</v>
      </c>
      <c r="L2075" s="151"/>
      <c r="M2075" s="155"/>
      <c r="T2075" s="156"/>
      <c r="AT2075" s="152" t="s">
        <v>196</v>
      </c>
      <c r="AU2075" s="152" t="s">
        <v>190</v>
      </c>
      <c r="AV2075" s="13" t="s">
        <v>190</v>
      </c>
      <c r="AW2075" s="13" t="s">
        <v>27</v>
      </c>
      <c r="AX2075" s="13" t="s">
        <v>72</v>
      </c>
      <c r="AY2075" s="152" t="s">
        <v>182</v>
      </c>
    </row>
    <row r="2076" spans="2:65" s="14" customFormat="1">
      <c r="B2076" s="157"/>
      <c r="D2076" s="141" t="s">
        <v>196</v>
      </c>
      <c r="E2076" s="158" t="s">
        <v>1</v>
      </c>
      <c r="F2076" s="159" t="s">
        <v>201</v>
      </c>
      <c r="H2076" s="160">
        <v>54.348999999999997</v>
      </c>
      <c r="L2076" s="157"/>
      <c r="M2076" s="161"/>
      <c r="T2076" s="162"/>
      <c r="AT2076" s="158" t="s">
        <v>196</v>
      </c>
      <c r="AU2076" s="158" t="s">
        <v>190</v>
      </c>
      <c r="AV2076" s="14" t="s">
        <v>189</v>
      </c>
      <c r="AW2076" s="14" t="s">
        <v>27</v>
      </c>
      <c r="AX2076" s="14" t="s">
        <v>80</v>
      </c>
      <c r="AY2076" s="158" t="s">
        <v>182</v>
      </c>
    </row>
    <row r="2077" spans="2:65" s="1" customFormat="1" ht="24.2" customHeight="1">
      <c r="B2077" s="29"/>
      <c r="C2077" s="129" t="s">
        <v>1994</v>
      </c>
      <c r="D2077" s="129" t="s">
        <v>184</v>
      </c>
      <c r="E2077" s="130" t="s">
        <v>1995</v>
      </c>
      <c r="F2077" s="131" t="s">
        <v>1996</v>
      </c>
      <c r="G2077" s="132" t="s">
        <v>265</v>
      </c>
      <c r="H2077" s="133">
        <v>11.226000000000001</v>
      </c>
      <c r="I2077" s="134">
        <v>1600</v>
      </c>
      <c r="J2077" s="134">
        <f>ROUND(I2077*H2077,2)</f>
        <v>17961.599999999999</v>
      </c>
      <c r="K2077" s="131" t="s">
        <v>188</v>
      </c>
      <c r="L2077" s="29"/>
      <c r="M2077" s="135" t="s">
        <v>1</v>
      </c>
      <c r="N2077" s="136" t="s">
        <v>38</v>
      </c>
      <c r="O2077" s="137">
        <v>1.8089999999999999</v>
      </c>
      <c r="P2077" s="137">
        <f>O2077*H2077</f>
        <v>20.307834</v>
      </c>
      <c r="Q2077" s="137">
        <v>0</v>
      </c>
      <c r="R2077" s="137">
        <f>Q2077*H2077</f>
        <v>0</v>
      </c>
      <c r="S2077" s="137">
        <v>0</v>
      </c>
      <c r="T2077" s="138">
        <f>S2077*H2077</f>
        <v>0</v>
      </c>
      <c r="AR2077" s="139" t="s">
        <v>271</v>
      </c>
      <c r="AT2077" s="139" t="s">
        <v>184</v>
      </c>
      <c r="AU2077" s="139" t="s">
        <v>190</v>
      </c>
      <c r="AY2077" s="17" t="s">
        <v>182</v>
      </c>
      <c r="BE2077" s="140">
        <f>IF(N2077="základní",J2077,0)</f>
        <v>0</v>
      </c>
      <c r="BF2077" s="140">
        <f>IF(N2077="snížená",J2077,0)</f>
        <v>17961.599999999999</v>
      </c>
      <c r="BG2077" s="140">
        <f>IF(N2077="zákl. přenesená",J2077,0)</f>
        <v>0</v>
      </c>
      <c r="BH2077" s="140">
        <f>IF(N2077="sníž. přenesená",J2077,0)</f>
        <v>0</v>
      </c>
      <c r="BI2077" s="140">
        <f>IF(N2077="nulová",J2077,0)</f>
        <v>0</v>
      </c>
      <c r="BJ2077" s="17" t="s">
        <v>190</v>
      </c>
      <c r="BK2077" s="140">
        <f>ROUND(I2077*H2077,2)</f>
        <v>17961.599999999999</v>
      </c>
      <c r="BL2077" s="17" t="s">
        <v>271</v>
      </c>
      <c r="BM2077" s="139" t="s">
        <v>1997</v>
      </c>
    </row>
    <row r="2078" spans="2:65" s="1" customFormat="1" ht="29.25">
      <c r="B2078" s="29"/>
      <c r="D2078" s="141" t="s">
        <v>192</v>
      </c>
      <c r="F2078" s="142" t="s">
        <v>1998</v>
      </c>
      <c r="L2078" s="29"/>
      <c r="M2078" s="143"/>
      <c r="T2078" s="53"/>
      <c r="AT2078" s="17" t="s">
        <v>192</v>
      </c>
      <c r="AU2078" s="17" t="s">
        <v>190</v>
      </c>
    </row>
    <row r="2079" spans="2:65" s="1" customFormat="1">
      <c r="B2079" s="29"/>
      <c r="D2079" s="144" t="s">
        <v>194</v>
      </c>
      <c r="F2079" s="145" t="s">
        <v>1999</v>
      </c>
      <c r="L2079" s="29"/>
      <c r="M2079" s="143"/>
      <c r="T2079" s="53"/>
      <c r="AT2079" s="17" t="s">
        <v>194</v>
      </c>
      <c r="AU2079" s="17" t="s">
        <v>190</v>
      </c>
    </row>
    <row r="2080" spans="2:65" s="11" customFormat="1" ht="22.9" customHeight="1">
      <c r="B2080" s="118"/>
      <c r="D2080" s="119" t="s">
        <v>71</v>
      </c>
      <c r="E2080" s="127" t="s">
        <v>2000</v>
      </c>
      <c r="F2080" s="127" t="s">
        <v>2001</v>
      </c>
      <c r="J2080" s="128">
        <f>BK2080</f>
        <v>97505.26</v>
      </c>
      <c r="L2080" s="118"/>
      <c r="M2080" s="122"/>
      <c r="P2080" s="123">
        <f>SUM(P2081:P2101)</f>
        <v>24.894959999999998</v>
      </c>
      <c r="R2080" s="123">
        <f>SUM(R2081:R2101)</f>
        <v>0.36097691999999998</v>
      </c>
      <c r="T2080" s="124">
        <f>SUM(T2081:T2101)</f>
        <v>0</v>
      </c>
      <c r="AR2080" s="119" t="s">
        <v>190</v>
      </c>
      <c r="AT2080" s="125" t="s">
        <v>71</v>
      </c>
      <c r="AU2080" s="125" t="s">
        <v>80</v>
      </c>
      <c r="AY2080" s="119" t="s">
        <v>182</v>
      </c>
      <c r="BK2080" s="126">
        <f>SUM(BK2081:BK2101)</f>
        <v>97505.26</v>
      </c>
    </row>
    <row r="2081" spans="2:65" s="1" customFormat="1" ht="37.9" customHeight="1">
      <c r="B2081" s="29"/>
      <c r="C2081" s="129" t="s">
        <v>2002</v>
      </c>
      <c r="D2081" s="129" t="s">
        <v>184</v>
      </c>
      <c r="E2081" s="130" t="s">
        <v>2003</v>
      </c>
      <c r="F2081" s="131" t="s">
        <v>2004</v>
      </c>
      <c r="G2081" s="132" t="s">
        <v>187</v>
      </c>
      <c r="H2081" s="133">
        <v>207.458</v>
      </c>
      <c r="I2081" s="134">
        <v>470</v>
      </c>
      <c r="J2081" s="134">
        <f>ROUND(I2081*H2081,2)</f>
        <v>97505.26</v>
      </c>
      <c r="K2081" s="131" t="s">
        <v>188</v>
      </c>
      <c r="L2081" s="29"/>
      <c r="M2081" s="135" t="s">
        <v>1</v>
      </c>
      <c r="N2081" s="136" t="s">
        <v>38</v>
      </c>
      <c r="O2081" s="137">
        <v>0.12</v>
      </c>
      <c r="P2081" s="137">
        <f>O2081*H2081</f>
        <v>24.894959999999998</v>
      </c>
      <c r="Q2081" s="137">
        <v>1.74E-3</v>
      </c>
      <c r="R2081" s="137">
        <f>Q2081*H2081</f>
        <v>0.36097691999999998</v>
      </c>
      <c r="S2081" s="137">
        <v>0</v>
      </c>
      <c r="T2081" s="138">
        <f>S2081*H2081</f>
        <v>0</v>
      </c>
      <c r="AR2081" s="139" t="s">
        <v>271</v>
      </c>
      <c r="AT2081" s="139" t="s">
        <v>184</v>
      </c>
      <c r="AU2081" s="139" t="s">
        <v>190</v>
      </c>
      <c r="AY2081" s="17" t="s">
        <v>182</v>
      </c>
      <c r="BE2081" s="140">
        <f>IF(N2081="základní",J2081,0)</f>
        <v>0</v>
      </c>
      <c r="BF2081" s="140">
        <f>IF(N2081="snížená",J2081,0)</f>
        <v>97505.26</v>
      </c>
      <c r="BG2081" s="140">
        <f>IF(N2081="zákl. přenesená",J2081,0)</f>
        <v>0</v>
      </c>
      <c r="BH2081" s="140">
        <f>IF(N2081="sníž. přenesená",J2081,0)</f>
        <v>0</v>
      </c>
      <c r="BI2081" s="140">
        <f>IF(N2081="nulová",J2081,0)</f>
        <v>0</v>
      </c>
      <c r="BJ2081" s="17" t="s">
        <v>190</v>
      </c>
      <c r="BK2081" s="140">
        <f>ROUND(I2081*H2081,2)</f>
        <v>97505.26</v>
      </c>
      <c r="BL2081" s="17" t="s">
        <v>271</v>
      </c>
      <c r="BM2081" s="139" t="s">
        <v>2005</v>
      </c>
    </row>
    <row r="2082" spans="2:65" s="1" customFormat="1" ht="19.5">
      <c r="B2082" s="29"/>
      <c r="D2082" s="141" t="s">
        <v>192</v>
      </c>
      <c r="F2082" s="142" t="s">
        <v>2006</v>
      </c>
      <c r="L2082" s="29"/>
      <c r="M2082" s="143"/>
      <c r="T2082" s="53"/>
      <c r="AT2082" s="17" t="s">
        <v>192</v>
      </c>
      <c r="AU2082" s="17" t="s">
        <v>190</v>
      </c>
    </row>
    <row r="2083" spans="2:65" s="1" customFormat="1">
      <c r="B2083" s="29"/>
      <c r="D2083" s="144" t="s">
        <v>194</v>
      </c>
      <c r="F2083" s="145" t="s">
        <v>2007</v>
      </c>
      <c r="L2083" s="29"/>
      <c r="M2083" s="143"/>
      <c r="T2083" s="53"/>
      <c r="AT2083" s="17" t="s">
        <v>194</v>
      </c>
      <c r="AU2083" s="17" t="s">
        <v>190</v>
      </c>
    </row>
    <row r="2084" spans="2:65" s="12" customFormat="1">
      <c r="B2084" s="146"/>
      <c r="D2084" s="141" t="s">
        <v>196</v>
      </c>
      <c r="E2084" s="147" t="s">
        <v>1</v>
      </c>
      <c r="F2084" s="148" t="s">
        <v>351</v>
      </c>
      <c r="H2084" s="147" t="s">
        <v>1</v>
      </c>
      <c r="L2084" s="146"/>
      <c r="M2084" s="149"/>
      <c r="T2084" s="150"/>
      <c r="AT2084" s="147" t="s">
        <v>196</v>
      </c>
      <c r="AU2084" s="147" t="s">
        <v>190</v>
      </c>
      <c r="AV2084" s="12" t="s">
        <v>80</v>
      </c>
      <c r="AW2084" s="12" t="s">
        <v>27</v>
      </c>
      <c r="AX2084" s="12" t="s">
        <v>72</v>
      </c>
      <c r="AY2084" s="147" t="s">
        <v>182</v>
      </c>
    </row>
    <row r="2085" spans="2:65" s="12" customFormat="1">
      <c r="B2085" s="146"/>
      <c r="D2085" s="141" t="s">
        <v>196</v>
      </c>
      <c r="E2085" s="147" t="s">
        <v>1</v>
      </c>
      <c r="F2085" s="148" t="s">
        <v>2008</v>
      </c>
      <c r="H2085" s="147" t="s">
        <v>1</v>
      </c>
      <c r="L2085" s="146"/>
      <c r="M2085" s="149"/>
      <c r="T2085" s="150"/>
      <c r="AT2085" s="147" t="s">
        <v>196</v>
      </c>
      <c r="AU2085" s="147" t="s">
        <v>190</v>
      </c>
      <c r="AV2085" s="12" t="s">
        <v>80</v>
      </c>
      <c r="AW2085" s="12" t="s">
        <v>27</v>
      </c>
      <c r="AX2085" s="12" t="s">
        <v>72</v>
      </c>
      <c r="AY2085" s="147" t="s">
        <v>182</v>
      </c>
    </row>
    <row r="2086" spans="2:65" s="12" customFormat="1">
      <c r="B2086" s="146"/>
      <c r="D2086" s="141" t="s">
        <v>196</v>
      </c>
      <c r="E2086" s="147" t="s">
        <v>1</v>
      </c>
      <c r="F2086" s="148" t="s">
        <v>1698</v>
      </c>
      <c r="H2086" s="147" t="s">
        <v>1</v>
      </c>
      <c r="L2086" s="146"/>
      <c r="M2086" s="149"/>
      <c r="T2086" s="150"/>
      <c r="AT2086" s="147" t="s">
        <v>196</v>
      </c>
      <c r="AU2086" s="147" t="s">
        <v>190</v>
      </c>
      <c r="AV2086" s="12" t="s">
        <v>80</v>
      </c>
      <c r="AW2086" s="12" t="s">
        <v>27</v>
      </c>
      <c r="AX2086" s="12" t="s">
        <v>72</v>
      </c>
      <c r="AY2086" s="147" t="s">
        <v>182</v>
      </c>
    </row>
    <row r="2087" spans="2:65" s="12" customFormat="1">
      <c r="B2087" s="146"/>
      <c r="D2087" s="141" t="s">
        <v>196</v>
      </c>
      <c r="E2087" s="147" t="s">
        <v>1</v>
      </c>
      <c r="F2087" s="148" t="s">
        <v>1268</v>
      </c>
      <c r="H2087" s="147" t="s">
        <v>1</v>
      </c>
      <c r="L2087" s="146"/>
      <c r="M2087" s="149"/>
      <c r="T2087" s="150"/>
      <c r="AT2087" s="147" t="s">
        <v>196</v>
      </c>
      <c r="AU2087" s="147" t="s">
        <v>190</v>
      </c>
      <c r="AV2087" s="12" t="s">
        <v>80</v>
      </c>
      <c r="AW2087" s="12" t="s">
        <v>27</v>
      </c>
      <c r="AX2087" s="12" t="s">
        <v>72</v>
      </c>
      <c r="AY2087" s="147" t="s">
        <v>182</v>
      </c>
    </row>
    <row r="2088" spans="2:65" s="12" customFormat="1">
      <c r="B2088" s="146"/>
      <c r="D2088" s="141" t="s">
        <v>196</v>
      </c>
      <c r="E2088" s="147" t="s">
        <v>1</v>
      </c>
      <c r="F2088" s="148" t="s">
        <v>1267</v>
      </c>
      <c r="H2088" s="147" t="s">
        <v>1</v>
      </c>
      <c r="L2088" s="146"/>
      <c r="M2088" s="149"/>
      <c r="T2088" s="150"/>
      <c r="AT2088" s="147" t="s">
        <v>196</v>
      </c>
      <c r="AU2088" s="147" t="s">
        <v>190</v>
      </c>
      <c r="AV2088" s="12" t="s">
        <v>80</v>
      </c>
      <c r="AW2088" s="12" t="s">
        <v>27</v>
      </c>
      <c r="AX2088" s="12" t="s">
        <v>72</v>
      </c>
      <c r="AY2088" s="147" t="s">
        <v>182</v>
      </c>
    </row>
    <row r="2089" spans="2:65" s="12" customFormat="1">
      <c r="B2089" s="146"/>
      <c r="D2089" s="141" t="s">
        <v>196</v>
      </c>
      <c r="E2089" s="147" t="s">
        <v>1</v>
      </c>
      <c r="F2089" s="148" t="s">
        <v>1266</v>
      </c>
      <c r="H2089" s="147" t="s">
        <v>1</v>
      </c>
      <c r="L2089" s="146"/>
      <c r="M2089" s="149"/>
      <c r="T2089" s="150"/>
      <c r="AT2089" s="147" t="s">
        <v>196</v>
      </c>
      <c r="AU2089" s="147" t="s">
        <v>190</v>
      </c>
      <c r="AV2089" s="12" t="s">
        <v>80</v>
      </c>
      <c r="AW2089" s="12" t="s">
        <v>27</v>
      </c>
      <c r="AX2089" s="12" t="s">
        <v>72</v>
      </c>
      <c r="AY2089" s="147" t="s">
        <v>182</v>
      </c>
    </row>
    <row r="2090" spans="2:65" s="12" customFormat="1">
      <c r="B2090" s="146"/>
      <c r="D2090" s="141" t="s">
        <v>196</v>
      </c>
      <c r="E2090" s="147" t="s">
        <v>1</v>
      </c>
      <c r="F2090" s="148" t="s">
        <v>1265</v>
      </c>
      <c r="H2090" s="147" t="s">
        <v>1</v>
      </c>
      <c r="L2090" s="146"/>
      <c r="M2090" s="149"/>
      <c r="T2090" s="150"/>
      <c r="AT2090" s="147" t="s">
        <v>196</v>
      </c>
      <c r="AU2090" s="147" t="s">
        <v>190</v>
      </c>
      <c r="AV2090" s="12" t="s">
        <v>80</v>
      </c>
      <c r="AW2090" s="12" t="s">
        <v>27</v>
      </c>
      <c r="AX2090" s="12" t="s">
        <v>72</v>
      </c>
      <c r="AY2090" s="147" t="s">
        <v>182</v>
      </c>
    </row>
    <row r="2091" spans="2:65" s="12" customFormat="1">
      <c r="B2091" s="146"/>
      <c r="D2091" s="141" t="s">
        <v>196</v>
      </c>
      <c r="E2091" s="147" t="s">
        <v>1</v>
      </c>
      <c r="F2091" s="148" t="s">
        <v>1264</v>
      </c>
      <c r="H2091" s="147" t="s">
        <v>1</v>
      </c>
      <c r="L2091" s="146"/>
      <c r="M2091" s="149"/>
      <c r="T2091" s="150"/>
      <c r="AT2091" s="147" t="s">
        <v>196</v>
      </c>
      <c r="AU2091" s="147" t="s">
        <v>190</v>
      </c>
      <c r="AV2091" s="12" t="s">
        <v>80</v>
      </c>
      <c r="AW2091" s="12" t="s">
        <v>27</v>
      </c>
      <c r="AX2091" s="12" t="s">
        <v>72</v>
      </c>
      <c r="AY2091" s="147" t="s">
        <v>182</v>
      </c>
    </row>
    <row r="2092" spans="2:65" s="12" customFormat="1">
      <c r="B2092" s="146"/>
      <c r="D2092" s="141" t="s">
        <v>196</v>
      </c>
      <c r="E2092" s="147" t="s">
        <v>1</v>
      </c>
      <c r="F2092" s="148" t="s">
        <v>1263</v>
      </c>
      <c r="H2092" s="147" t="s">
        <v>1</v>
      </c>
      <c r="L2092" s="146"/>
      <c r="M2092" s="149"/>
      <c r="T2092" s="150"/>
      <c r="AT2092" s="147" t="s">
        <v>196</v>
      </c>
      <c r="AU2092" s="147" t="s">
        <v>190</v>
      </c>
      <c r="AV2092" s="12" t="s">
        <v>80</v>
      </c>
      <c r="AW2092" s="12" t="s">
        <v>27</v>
      </c>
      <c r="AX2092" s="12" t="s">
        <v>72</v>
      </c>
      <c r="AY2092" s="147" t="s">
        <v>182</v>
      </c>
    </row>
    <row r="2093" spans="2:65" s="12" customFormat="1">
      <c r="B2093" s="146"/>
      <c r="D2093" s="141" t="s">
        <v>196</v>
      </c>
      <c r="E2093" s="147" t="s">
        <v>1</v>
      </c>
      <c r="F2093" s="148" t="s">
        <v>1262</v>
      </c>
      <c r="H2093" s="147" t="s">
        <v>1</v>
      </c>
      <c r="L2093" s="146"/>
      <c r="M2093" s="149"/>
      <c r="T2093" s="150"/>
      <c r="AT2093" s="147" t="s">
        <v>196</v>
      </c>
      <c r="AU2093" s="147" t="s">
        <v>190</v>
      </c>
      <c r="AV2093" s="12" t="s">
        <v>80</v>
      </c>
      <c r="AW2093" s="12" t="s">
        <v>27</v>
      </c>
      <c r="AX2093" s="12" t="s">
        <v>72</v>
      </c>
      <c r="AY2093" s="147" t="s">
        <v>182</v>
      </c>
    </row>
    <row r="2094" spans="2:65" s="12" customFormat="1">
      <c r="B2094" s="146"/>
      <c r="D2094" s="141" t="s">
        <v>196</v>
      </c>
      <c r="E2094" s="147" t="s">
        <v>1</v>
      </c>
      <c r="F2094" s="148" t="s">
        <v>1261</v>
      </c>
      <c r="H2094" s="147" t="s">
        <v>1</v>
      </c>
      <c r="L2094" s="146"/>
      <c r="M2094" s="149"/>
      <c r="T2094" s="150"/>
      <c r="AT2094" s="147" t="s">
        <v>196</v>
      </c>
      <c r="AU2094" s="147" t="s">
        <v>190</v>
      </c>
      <c r="AV2094" s="12" t="s">
        <v>80</v>
      </c>
      <c r="AW2094" s="12" t="s">
        <v>27</v>
      </c>
      <c r="AX2094" s="12" t="s">
        <v>72</v>
      </c>
      <c r="AY2094" s="147" t="s">
        <v>182</v>
      </c>
    </row>
    <row r="2095" spans="2:65" s="12" customFormat="1">
      <c r="B2095" s="146"/>
      <c r="D2095" s="141" t="s">
        <v>196</v>
      </c>
      <c r="E2095" s="147" t="s">
        <v>1</v>
      </c>
      <c r="F2095" s="148" t="s">
        <v>1260</v>
      </c>
      <c r="H2095" s="147" t="s">
        <v>1</v>
      </c>
      <c r="L2095" s="146"/>
      <c r="M2095" s="149"/>
      <c r="T2095" s="150"/>
      <c r="AT2095" s="147" t="s">
        <v>196</v>
      </c>
      <c r="AU2095" s="147" t="s">
        <v>190</v>
      </c>
      <c r="AV2095" s="12" t="s">
        <v>80</v>
      </c>
      <c r="AW2095" s="12" t="s">
        <v>27</v>
      </c>
      <c r="AX2095" s="12" t="s">
        <v>72</v>
      </c>
      <c r="AY2095" s="147" t="s">
        <v>182</v>
      </c>
    </row>
    <row r="2096" spans="2:65" s="12" customFormat="1">
      <c r="B2096" s="146"/>
      <c r="D2096" s="141" t="s">
        <v>196</v>
      </c>
      <c r="E2096" s="147" t="s">
        <v>1</v>
      </c>
      <c r="F2096" s="148" t="s">
        <v>1270</v>
      </c>
      <c r="H2096" s="147" t="s">
        <v>1</v>
      </c>
      <c r="L2096" s="146"/>
      <c r="M2096" s="149"/>
      <c r="T2096" s="150"/>
      <c r="AT2096" s="147" t="s">
        <v>196</v>
      </c>
      <c r="AU2096" s="147" t="s">
        <v>190</v>
      </c>
      <c r="AV2096" s="12" t="s">
        <v>80</v>
      </c>
      <c r="AW2096" s="12" t="s">
        <v>27</v>
      </c>
      <c r="AX2096" s="12" t="s">
        <v>72</v>
      </c>
      <c r="AY2096" s="147" t="s">
        <v>182</v>
      </c>
    </row>
    <row r="2097" spans="2:65" s="12" customFormat="1">
      <c r="B2097" s="146"/>
      <c r="D2097" s="141" t="s">
        <v>196</v>
      </c>
      <c r="E2097" s="147" t="s">
        <v>1</v>
      </c>
      <c r="F2097" s="148" t="s">
        <v>1259</v>
      </c>
      <c r="H2097" s="147" t="s">
        <v>1</v>
      </c>
      <c r="L2097" s="146"/>
      <c r="M2097" s="149"/>
      <c r="T2097" s="150"/>
      <c r="AT2097" s="147" t="s">
        <v>196</v>
      </c>
      <c r="AU2097" s="147" t="s">
        <v>190</v>
      </c>
      <c r="AV2097" s="12" t="s">
        <v>80</v>
      </c>
      <c r="AW2097" s="12" t="s">
        <v>27</v>
      </c>
      <c r="AX2097" s="12" t="s">
        <v>72</v>
      </c>
      <c r="AY2097" s="147" t="s">
        <v>182</v>
      </c>
    </row>
    <row r="2098" spans="2:65" s="12" customFormat="1">
      <c r="B2098" s="146"/>
      <c r="D2098" s="141" t="s">
        <v>196</v>
      </c>
      <c r="E2098" s="147" t="s">
        <v>1</v>
      </c>
      <c r="F2098" s="148" t="s">
        <v>1258</v>
      </c>
      <c r="H2098" s="147" t="s">
        <v>1</v>
      </c>
      <c r="L2098" s="146"/>
      <c r="M2098" s="149"/>
      <c r="T2098" s="150"/>
      <c r="AT2098" s="147" t="s">
        <v>196</v>
      </c>
      <c r="AU2098" s="147" t="s">
        <v>190</v>
      </c>
      <c r="AV2098" s="12" t="s">
        <v>80</v>
      </c>
      <c r="AW2098" s="12" t="s">
        <v>27</v>
      </c>
      <c r="AX2098" s="12" t="s">
        <v>72</v>
      </c>
      <c r="AY2098" s="147" t="s">
        <v>182</v>
      </c>
    </row>
    <row r="2099" spans="2:65" s="12" customFormat="1">
      <c r="B2099" s="146"/>
      <c r="D2099" s="141" t="s">
        <v>196</v>
      </c>
      <c r="E2099" s="147" t="s">
        <v>1</v>
      </c>
      <c r="F2099" s="148" t="s">
        <v>1257</v>
      </c>
      <c r="H2099" s="147" t="s">
        <v>1</v>
      </c>
      <c r="L2099" s="146"/>
      <c r="M2099" s="149"/>
      <c r="T2099" s="150"/>
      <c r="AT2099" s="147" t="s">
        <v>196</v>
      </c>
      <c r="AU2099" s="147" t="s">
        <v>190</v>
      </c>
      <c r="AV2099" s="12" t="s">
        <v>80</v>
      </c>
      <c r="AW2099" s="12" t="s">
        <v>27</v>
      </c>
      <c r="AX2099" s="12" t="s">
        <v>72</v>
      </c>
      <c r="AY2099" s="147" t="s">
        <v>182</v>
      </c>
    </row>
    <row r="2100" spans="2:65" s="12" customFormat="1">
      <c r="B2100" s="146"/>
      <c r="D2100" s="141" t="s">
        <v>196</v>
      </c>
      <c r="E2100" s="147" t="s">
        <v>1</v>
      </c>
      <c r="F2100" s="148" t="s">
        <v>1719</v>
      </c>
      <c r="H2100" s="147" t="s">
        <v>1</v>
      </c>
      <c r="L2100" s="146"/>
      <c r="M2100" s="149"/>
      <c r="T2100" s="150"/>
      <c r="AT2100" s="147" t="s">
        <v>196</v>
      </c>
      <c r="AU2100" s="147" t="s">
        <v>190</v>
      </c>
      <c r="AV2100" s="12" t="s">
        <v>80</v>
      </c>
      <c r="AW2100" s="12" t="s">
        <v>27</v>
      </c>
      <c r="AX2100" s="12" t="s">
        <v>72</v>
      </c>
      <c r="AY2100" s="147" t="s">
        <v>182</v>
      </c>
    </row>
    <row r="2101" spans="2:65" s="12" customFormat="1" ht="22.5">
      <c r="B2101" s="146"/>
      <c r="D2101" s="141" t="s">
        <v>196</v>
      </c>
      <c r="E2101" s="147" t="s">
        <v>1</v>
      </c>
      <c r="F2101" s="148" t="s">
        <v>1256</v>
      </c>
      <c r="H2101" s="147" t="s">
        <v>1</v>
      </c>
      <c r="L2101" s="146"/>
      <c r="M2101" s="149"/>
      <c r="T2101" s="150"/>
      <c r="AT2101" s="147" t="s">
        <v>196</v>
      </c>
      <c r="AU2101" s="147" t="s">
        <v>190</v>
      </c>
      <c r="AV2101" s="12" t="s">
        <v>80</v>
      </c>
      <c r="AW2101" s="12" t="s">
        <v>27</v>
      </c>
      <c r="AX2101" s="12" t="s">
        <v>72</v>
      </c>
      <c r="AY2101" s="147" t="s">
        <v>182</v>
      </c>
    </row>
    <row r="2102" spans="2:65" s="11" customFormat="1" ht="22.9" customHeight="1">
      <c r="B2102" s="118"/>
      <c r="D2102" s="119" t="s">
        <v>71</v>
      </c>
      <c r="E2102" s="127" t="s">
        <v>2009</v>
      </c>
      <c r="F2102" s="127" t="s">
        <v>2010</v>
      </c>
      <c r="J2102" s="128">
        <f>BK2102</f>
        <v>18118</v>
      </c>
      <c r="L2102" s="118"/>
      <c r="M2102" s="122"/>
      <c r="P2102" s="123">
        <f>SUM(P2103:P2107)</f>
        <v>0.621</v>
      </c>
      <c r="R2102" s="123">
        <f>SUM(R2103:R2107)</f>
        <v>3.8E-3</v>
      </c>
      <c r="T2102" s="124">
        <f>SUM(T2103:T2107)</f>
        <v>0</v>
      </c>
      <c r="AR2102" s="119" t="s">
        <v>190</v>
      </c>
      <c r="AT2102" s="125" t="s">
        <v>71</v>
      </c>
      <c r="AU2102" s="125" t="s">
        <v>80</v>
      </c>
      <c r="AY2102" s="119" t="s">
        <v>182</v>
      </c>
      <c r="BK2102" s="126">
        <f>SUM(BK2103:BK2107)</f>
        <v>18118</v>
      </c>
    </row>
    <row r="2103" spans="2:65" s="1" customFormat="1" ht="24.2" customHeight="1">
      <c r="B2103" s="29"/>
      <c r="C2103" s="129" t="s">
        <v>2011</v>
      </c>
      <c r="D2103" s="129" t="s">
        <v>184</v>
      </c>
      <c r="E2103" s="130" t="s">
        <v>2012</v>
      </c>
      <c r="F2103" s="131" t="s">
        <v>2013</v>
      </c>
      <c r="G2103" s="132" t="s">
        <v>319</v>
      </c>
      <c r="H2103" s="133">
        <v>1</v>
      </c>
      <c r="I2103" s="134">
        <v>318</v>
      </c>
      <c r="J2103" s="134">
        <f>ROUND(I2103*H2103,2)</f>
        <v>318</v>
      </c>
      <c r="K2103" s="131" t="s">
        <v>188</v>
      </c>
      <c r="L2103" s="29"/>
      <c r="M2103" s="135" t="s">
        <v>1</v>
      </c>
      <c r="N2103" s="136" t="s">
        <v>38</v>
      </c>
      <c r="O2103" s="137">
        <v>0.621</v>
      </c>
      <c r="P2103" s="137">
        <f>O2103*H2103</f>
        <v>0.621</v>
      </c>
      <c r="Q2103" s="137">
        <v>0</v>
      </c>
      <c r="R2103" s="137">
        <f>Q2103*H2103</f>
        <v>0</v>
      </c>
      <c r="S2103" s="137">
        <v>0</v>
      </c>
      <c r="T2103" s="138">
        <f>S2103*H2103</f>
        <v>0</v>
      </c>
      <c r="AR2103" s="139" t="s">
        <v>271</v>
      </c>
      <c r="AT2103" s="139" t="s">
        <v>184</v>
      </c>
      <c r="AU2103" s="139" t="s">
        <v>190</v>
      </c>
      <c r="AY2103" s="17" t="s">
        <v>182</v>
      </c>
      <c r="BE2103" s="140">
        <f>IF(N2103="základní",J2103,0)</f>
        <v>0</v>
      </c>
      <c r="BF2103" s="140">
        <f>IF(N2103="snížená",J2103,0)</f>
        <v>318</v>
      </c>
      <c r="BG2103" s="140">
        <f>IF(N2103="zákl. přenesená",J2103,0)</f>
        <v>0</v>
      </c>
      <c r="BH2103" s="140">
        <f>IF(N2103="sníž. přenesená",J2103,0)</f>
        <v>0</v>
      </c>
      <c r="BI2103" s="140">
        <f>IF(N2103="nulová",J2103,0)</f>
        <v>0</v>
      </c>
      <c r="BJ2103" s="17" t="s">
        <v>190</v>
      </c>
      <c r="BK2103" s="140">
        <f>ROUND(I2103*H2103,2)</f>
        <v>318</v>
      </c>
      <c r="BL2103" s="17" t="s">
        <v>271</v>
      </c>
      <c r="BM2103" s="139" t="s">
        <v>2014</v>
      </c>
    </row>
    <row r="2104" spans="2:65" s="1" customFormat="1" ht="19.5">
      <c r="B2104" s="29"/>
      <c r="D2104" s="141" t="s">
        <v>192</v>
      </c>
      <c r="F2104" s="142" t="s">
        <v>2015</v>
      </c>
      <c r="L2104" s="29"/>
      <c r="M2104" s="143"/>
      <c r="T2104" s="53"/>
      <c r="AT2104" s="17" t="s">
        <v>192</v>
      </c>
      <c r="AU2104" s="17" t="s">
        <v>190</v>
      </c>
    </row>
    <row r="2105" spans="2:65" s="1" customFormat="1">
      <c r="B2105" s="29"/>
      <c r="D2105" s="144" t="s">
        <v>194</v>
      </c>
      <c r="F2105" s="145" t="s">
        <v>2016</v>
      </c>
      <c r="L2105" s="29"/>
      <c r="M2105" s="143"/>
      <c r="T2105" s="53"/>
      <c r="AT2105" s="17" t="s">
        <v>194</v>
      </c>
      <c r="AU2105" s="17" t="s">
        <v>190</v>
      </c>
    </row>
    <row r="2106" spans="2:65" s="1" customFormat="1" ht="37.9" customHeight="1">
      <c r="B2106" s="29"/>
      <c r="C2106" s="163" t="s">
        <v>2017</v>
      </c>
      <c r="D2106" s="163" t="s">
        <v>325</v>
      </c>
      <c r="E2106" s="164" t="s">
        <v>2018</v>
      </c>
      <c r="F2106" s="165" t="s">
        <v>2019</v>
      </c>
      <c r="G2106" s="166" t="s">
        <v>319</v>
      </c>
      <c r="H2106" s="167">
        <v>1</v>
      </c>
      <c r="I2106" s="168">
        <v>17800</v>
      </c>
      <c r="J2106" s="168">
        <f>ROUND(I2106*H2106,2)</f>
        <v>17800</v>
      </c>
      <c r="K2106" s="165" t="s">
        <v>188</v>
      </c>
      <c r="L2106" s="169"/>
      <c r="M2106" s="170" t="s">
        <v>1</v>
      </c>
      <c r="N2106" s="171" t="s">
        <v>38</v>
      </c>
      <c r="O2106" s="137">
        <v>0</v>
      </c>
      <c r="P2106" s="137">
        <f>O2106*H2106</f>
        <v>0</v>
      </c>
      <c r="Q2106" s="137">
        <v>3.8E-3</v>
      </c>
      <c r="R2106" s="137">
        <f>Q2106*H2106</f>
        <v>3.8E-3</v>
      </c>
      <c r="S2106" s="137">
        <v>0</v>
      </c>
      <c r="T2106" s="138">
        <f>S2106*H2106</f>
        <v>0</v>
      </c>
      <c r="AR2106" s="139" t="s">
        <v>1381</v>
      </c>
      <c r="AT2106" s="139" t="s">
        <v>325</v>
      </c>
      <c r="AU2106" s="139" t="s">
        <v>190</v>
      </c>
      <c r="AY2106" s="17" t="s">
        <v>182</v>
      </c>
      <c r="BE2106" s="140">
        <f>IF(N2106="základní",J2106,0)</f>
        <v>0</v>
      </c>
      <c r="BF2106" s="140">
        <f>IF(N2106="snížená",J2106,0)</f>
        <v>17800</v>
      </c>
      <c r="BG2106" s="140">
        <f>IF(N2106="zákl. přenesená",J2106,0)</f>
        <v>0</v>
      </c>
      <c r="BH2106" s="140">
        <f>IF(N2106="sníž. přenesená",J2106,0)</f>
        <v>0</v>
      </c>
      <c r="BI2106" s="140">
        <f>IF(N2106="nulová",J2106,0)</f>
        <v>0</v>
      </c>
      <c r="BJ2106" s="17" t="s">
        <v>190</v>
      </c>
      <c r="BK2106" s="140">
        <f>ROUND(I2106*H2106,2)</f>
        <v>17800</v>
      </c>
      <c r="BL2106" s="17" t="s">
        <v>271</v>
      </c>
      <c r="BM2106" s="139" t="s">
        <v>2020</v>
      </c>
    </row>
    <row r="2107" spans="2:65" s="1" customFormat="1" ht="19.5">
      <c r="B2107" s="29"/>
      <c r="D2107" s="141" t="s">
        <v>192</v>
      </c>
      <c r="F2107" s="142" t="s">
        <v>2019</v>
      </c>
      <c r="L2107" s="29"/>
      <c r="M2107" s="143"/>
      <c r="T2107" s="53"/>
      <c r="AT2107" s="17" t="s">
        <v>192</v>
      </c>
      <c r="AU2107" s="17" t="s">
        <v>190</v>
      </c>
    </row>
    <row r="2108" spans="2:65" s="11" customFormat="1" ht="22.9" customHeight="1">
      <c r="B2108" s="118"/>
      <c r="D2108" s="119" t="s">
        <v>71</v>
      </c>
      <c r="E2108" s="127" t="s">
        <v>2021</v>
      </c>
      <c r="F2108" s="127" t="s">
        <v>2022</v>
      </c>
      <c r="J2108" s="128">
        <f>BK2108</f>
        <v>10284.58</v>
      </c>
      <c r="L2108" s="118"/>
      <c r="M2108" s="122"/>
      <c r="P2108" s="123">
        <f>SUM(P2109:P2116)</f>
        <v>8.16784</v>
      </c>
      <c r="R2108" s="123">
        <f>SUM(R2109:R2116)</f>
        <v>0.16059583999999999</v>
      </c>
      <c r="T2108" s="124">
        <f>SUM(T2109:T2116)</f>
        <v>0</v>
      </c>
      <c r="AR2108" s="119" t="s">
        <v>190</v>
      </c>
      <c r="AT2108" s="125" t="s">
        <v>71</v>
      </c>
      <c r="AU2108" s="125" t="s">
        <v>80</v>
      </c>
      <c r="AY2108" s="119" t="s">
        <v>182</v>
      </c>
      <c r="BK2108" s="126">
        <f>SUM(BK2109:BK2116)</f>
        <v>10284.58</v>
      </c>
    </row>
    <row r="2109" spans="2:65" s="1" customFormat="1" ht="24.2" customHeight="1">
      <c r="B2109" s="29"/>
      <c r="C2109" s="129" t="s">
        <v>2023</v>
      </c>
      <c r="D2109" s="129" t="s">
        <v>184</v>
      </c>
      <c r="E2109" s="130" t="s">
        <v>2024</v>
      </c>
      <c r="F2109" s="131" t="s">
        <v>2025</v>
      </c>
      <c r="G2109" s="132" t="s">
        <v>187</v>
      </c>
      <c r="H2109" s="133">
        <v>11.504</v>
      </c>
      <c r="I2109" s="134">
        <v>894</v>
      </c>
      <c r="J2109" s="134">
        <f>ROUND(I2109*H2109,2)</f>
        <v>10284.58</v>
      </c>
      <c r="K2109" s="131" t="s">
        <v>188</v>
      </c>
      <c r="L2109" s="29"/>
      <c r="M2109" s="135" t="s">
        <v>1</v>
      </c>
      <c r="N2109" s="136" t="s">
        <v>38</v>
      </c>
      <c r="O2109" s="137">
        <v>0.71</v>
      </c>
      <c r="P2109" s="137">
        <f>O2109*H2109</f>
        <v>8.16784</v>
      </c>
      <c r="Q2109" s="137">
        <v>1.396E-2</v>
      </c>
      <c r="R2109" s="137">
        <f>Q2109*H2109</f>
        <v>0.16059583999999999</v>
      </c>
      <c r="S2109" s="137">
        <v>0</v>
      </c>
      <c r="T2109" s="138">
        <f>S2109*H2109</f>
        <v>0</v>
      </c>
      <c r="AR2109" s="139" t="s">
        <v>271</v>
      </c>
      <c r="AT2109" s="139" t="s">
        <v>184</v>
      </c>
      <c r="AU2109" s="139" t="s">
        <v>190</v>
      </c>
      <c r="AY2109" s="17" t="s">
        <v>182</v>
      </c>
      <c r="BE2109" s="140">
        <f>IF(N2109="základní",J2109,0)</f>
        <v>0</v>
      </c>
      <c r="BF2109" s="140">
        <f>IF(N2109="snížená",J2109,0)</f>
        <v>10284.58</v>
      </c>
      <c r="BG2109" s="140">
        <f>IF(N2109="zákl. přenesená",J2109,0)</f>
        <v>0</v>
      </c>
      <c r="BH2109" s="140">
        <f>IF(N2109="sníž. přenesená",J2109,0)</f>
        <v>0</v>
      </c>
      <c r="BI2109" s="140">
        <f>IF(N2109="nulová",J2109,0)</f>
        <v>0</v>
      </c>
      <c r="BJ2109" s="17" t="s">
        <v>190</v>
      </c>
      <c r="BK2109" s="140">
        <f>ROUND(I2109*H2109,2)</f>
        <v>10284.58</v>
      </c>
      <c r="BL2109" s="17" t="s">
        <v>271</v>
      </c>
      <c r="BM2109" s="139" t="s">
        <v>2026</v>
      </c>
    </row>
    <row r="2110" spans="2:65" s="1" customFormat="1" ht="29.25">
      <c r="B2110" s="29"/>
      <c r="D2110" s="141" t="s">
        <v>192</v>
      </c>
      <c r="F2110" s="142" t="s">
        <v>2027</v>
      </c>
      <c r="L2110" s="29"/>
      <c r="M2110" s="143"/>
      <c r="T2110" s="53"/>
      <c r="AT2110" s="17" t="s">
        <v>192</v>
      </c>
      <c r="AU2110" s="17" t="s">
        <v>190</v>
      </c>
    </row>
    <row r="2111" spans="2:65" s="1" customFormat="1">
      <c r="B2111" s="29"/>
      <c r="D2111" s="144" t="s">
        <v>194</v>
      </c>
      <c r="F2111" s="145" t="s">
        <v>2028</v>
      </c>
      <c r="L2111" s="29"/>
      <c r="M2111" s="143"/>
      <c r="T2111" s="53"/>
      <c r="AT2111" s="17" t="s">
        <v>194</v>
      </c>
      <c r="AU2111" s="17" t="s">
        <v>190</v>
      </c>
    </row>
    <row r="2112" spans="2:65" s="12" customFormat="1">
      <c r="B2112" s="146"/>
      <c r="D2112" s="141" t="s">
        <v>196</v>
      </c>
      <c r="E2112" s="147" t="s">
        <v>1</v>
      </c>
      <c r="F2112" s="148" t="s">
        <v>2029</v>
      </c>
      <c r="H2112" s="147" t="s">
        <v>1</v>
      </c>
      <c r="L2112" s="146"/>
      <c r="M2112" s="149"/>
      <c r="T2112" s="150"/>
      <c r="AT2112" s="147" t="s">
        <v>196</v>
      </c>
      <c r="AU2112" s="147" t="s">
        <v>190</v>
      </c>
      <c r="AV2112" s="12" t="s">
        <v>80</v>
      </c>
      <c r="AW2112" s="12" t="s">
        <v>27</v>
      </c>
      <c r="AX2112" s="12" t="s">
        <v>72</v>
      </c>
      <c r="AY2112" s="147" t="s">
        <v>182</v>
      </c>
    </row>
    <row r="2113" spans="2:65" s="13" customFormat="1">
      <c r="B2113" s="151"/>
      <c r="D2113" s="141" t="s">
        <v>196</v>
      </c>
      <c r="E2113" s="152" t="s">
        <v>1</v>
      </c>
      <c r="F2113" s="153" t="s">
        <v>2030</v>
      </c>
      <c r="H2113" s="154">
        <v>5.1859999999999999</v>
      </c>
      <c r="L2113" s="151"/>
      <c r="M2113" s="155"/>
      <c r="T2113" s="156"/>
      <c r="AT2113" s="152" t="s">
        <v>196</v>
      </c>
      <c r="AU2113" s="152" t="s">
        <v>190</v>
      </c>
      <c r="AV2113" s="13" t="s">
        <v>190</v>
      </c>
      <c r="AW2113" s="13" t="s">
        <v>27</v>
      </c>
      <c r="AX2113" s="13" t="s">
        <v>72</v>
      </c>
      <c r="AY2113" s="152" t="s">
        <v>182</v>
      </c>
    </row>
    <row r="2114" spans="2:65" s="13" customFormat="1">
      <c r="B2114" s="151"/>
      <c r="D2114" s="141" t="s">
        <v>196</v>
      </c>
      <c r="E2114" s="152" t="s">
        <v>1</v>
      </c>
      <c r="F2114" s="153" t="s">
        <v>2031</v>
      </c>
      <c r="H2114" s="154">
        <v>3.3</v>
      </c>
      <c r="L2114" s="151"/>
      <c r="M2114" s="155"/>
      <c r="T2114" s="156"/>
      <c r="AT2114" s="152" t="s">
        <v>196</v>
      </c>
      <c r="AU2114" s="152" t="s">
        <v>190</v>
      </c>
      <c r="AV2114" s="13" t="s">
        <v>190</v>
      </c>
      <c r="AW2114" s="13" t="s">
        <v>27</v>
      </c>
      <c r="AX2114" s="13" t="s">
        <v>72</v>
      </c>
      <c r="AY2114" s="152" t="s">
        <v>182</v>
      </c>
    </row>
    <row r="2115" spans="2:65" s="13" customFormat="1">
      <c r="B2115" s="151"/>
      <c r="D2115" s="141" t="s">
        <v>196</v>
      </c>
      <c r="E2115" s="152" t="s">
        <v>1</v>
      </c>
      <c r="F2115" s="153" t="s">
        <v>2032</v>
      </c>
      <c r="H2115" s="154">
        <v>3.0179999999999998</v>
      </c>
      <c r="L2115" s="151"/>
      <c r="M2115" s="155"/>
      <c r="T2115" s="156"/>
      <c r="AT2115" s="152" t="s">
        <v>196</v>
      </c>
      <c r="AU2115" s="152" t="s">
        <v>190</v>
      </c>
      <c r="AV2115" s="13" t="s">
        <v>190</v>
      </c>
      <c r="AW2115" s="13" t="s">
        <v>27</v>
      </c>
      <c r="AX2115" s="13" t="s">
        <v>72</v>
      </c>
      <c r="AY2115" s="152" t="s">
        <v>182</v>
      </c>
    </row>
    <row r="2116" spans="2:65" s="14" customFormat="1">
      <c r="B2116" s="157"/>
      <c r="D2116" s="141" t="s">
        <v>196</v>
      </c>
      <c r="E2116" s="158" t="s">
        <v>1</v>
      </c>
      <c r="F2116" s="159" t="s">
        <v>201</v>
      </c>
      <c r="H2116" s="160">
        <v>11.504</v>
      </c>
      <c r="L2116" s="157"/>
      <c r="M2116" s="161"/>
      <c r="T2116" s="162"/>
      <c r="AT2116" s="158" t="s">
        <v>196</v>
      </c>
      <c r="AU2116" s="158" t="s">
        <v>190</v>
      </c>
      <c r="AV2116" s="14" t="s">
        <v>189</v>
      </c>
      <c r="AW2116" s="14" t="s">
        <v>27</v>
      </c>
      <c r="AX2116" s="14" t="s">
        <v>80</v>
      </c>
      <c r="AY2116" s="158" t="s">
        <v>182</v>
      </c>
    </row>
    <row r="2117" spans="2:65" s="11" customFormat="1" ht="22.9" customHeight="1">
      <c r="B2117" s="118"/>
      <c r="D2117" s="119" t="s">
        <v>71</v>
      </c>
      <c r="E2117" s="127" t="s">
        <v>2033</v>
      </c>
      <c r="F2117" s="127" t="s">
        <v>2034</v>
      </c>
      <c r="J2117" s="128">
        <f>BK2117</f>
        <v>292635.89</v>
      </c>
      <c r="L2117" s="118"/>
      <c r="M2117" s="122"/>
      <c r="P2117" s="123">
        <f>SUM(P2118:P2180)</f>
        <v>317.63785000000001</v>
      </c>
      <c r="R2117" s="123">
        <f>SUM(R2118:R2180)</f>
        <v>3.2877841999999999</v>
      </c>
      <c r="T2117" s="124">
        <f>SUM(T2118:T2180)</f>
        <v>0</v>
      </c>
      <c r="AR2117" s="119" t="s">
        <v>190</v>
      </c>
      <c r="AT2117" s="125" t="s">
        <v>71</v>
      </c>
      <c r="AU2117" s="125" t="s">
        <v>80</v>
      </c>
      <c r="AY2117" s="119" t="s">
        <v>182</v>
      </c>
      <c r="BK2117" s="126">
        <f>SUM(BK2118:BK2180)</f>
        <v>292635.89</v>
      </c>
    </row>
    <row r="2118" spans="2:65" s="1" customFormat="1" ht="16.5" customHeight="1">
      <c r="B2118" s="29"/>
      <c r="C2118" s="129" t="s">
        <v>2035</v>
      </c>
      <c r="D2118" s="129" t="s">
        <v>184</v>
      </c>
      <c r="E2118" s="130" t="s">
        <v>2036</v>
      </c>
      <c r="F2118" s="131" t="s">
        <v>2037</v>
      </c>
      <c r="G2118" s="132" t="s">
        <v>296</v>
      </c>
      <c r="H2118" s="133">
        <v>1</v>
      </c>
      <c r="I2118" s="134">
        <v>471</v>
      </c>
      <c r="J2118" s="134">
        <f>ROUND(I2118*H2118,2)</f>
        <v>471</v>
      </c>
      <c r="K2118" s="131" t="s">
        <v>188</v>
      </c>
      <c r="L2118" s="29"/>
      <c r="M2118" s="135" t="s">
        <v>1</v>
      </c>
      <c r="N2118" s="136" t="s">
        <v>38</v>
      </c>
      <c r="O2118" s="137">
        <v>0.75</v>
      </c>
      <c r="P2118" s="137">
        <f>O2118*H2118</f>
        <v>0.75</v>
      </c>
      <c r="Q2118" s="137">
        <v>2.0000000000000002E-5</v>
      </c>
      <c r="R2118" s="137">
        <f>Q2118*H2118</f>
        <v>2.0000000000000002E-5</v>
      </c>
      <c r="S2118" s="137">
        <v>0</v>
      </c>
      <c r="T2118" s="138">
        <f>S2118*H2118</f>
        <v>0</v>
      </c>
      <c r="AR2118" s="139" t="s">
        <v>271</v>
      </c>
      <c r="AT2118" s="139" t="s">
        <v>184</v>
      </c>
      <c r="AU2118" s="139" t="s">
        <v>190</v>
      </c>
      <c r="AY2118" s="17" t="s">
        <v>182</v>
      </c>
      <c r="BE2118" s="140">
        <f>IF(N2118="základní",J2118,0)</f>
        <v>0</v>
      </c>
      <c r="BF2118" s="140">
        <f>IF(N2118="snížená",J2118,0)</f>
        <v>471</v>
      </c>
      <c r="BG2118" s="140">
        <f>IF(N2118="zákl. přenesená",J2118,0)</f>
        <v>0</v>
      </c>
      <c r="BH2118" s="140">
        <f>IF(N2118="sníž. přenesená",J2118,0)</f>
        <v>0</v>
      </c>
      <c r="BI2118" s="140">
        <f>IF(N2118="nulová",J2118,0)</f>
        <v>0</v>
      </c>
      <c r="BJ2118" s="17" t="s">
        <v>190</v>
      </c>
      <c r="BK2118" s="140">
        <f>ROUND(I2118*H2118,2)</f>
        <v>471</v>
      </c>
      <c r="BL2118" s="17" t="s">
        <v>271</v>
      </c>
      <c r="BM2118" s="139" t="s">
        <v>2038</v>
      </c>
    </row>
    <row r="2119" spans="2:65" s="1" customFormat="1" ht="29.25">
      <c r="B2119" s="29"/>
      <c r="D2119" s="141" t="s">
        <v>192</v>
      </c>
      <c r="F2119" s="142" t="s">
        <v>2039</v>
      </c>
      <c r="L2119" s="29"/>
      <c r="M2119" s="143"/>
      <c r="T2119" s="53"/>
      <c r="AT2119" s="17" t="s">
        <v>192</v>
      </c>
      <c r="AU2119" s="17" t="s">
        <v>190</v>
      </c>
    </row>
    <row r="2120" spans="2:65" s="1" customFormat="1">
      <c r="B2120" s="29"/>
      <c r="D2120" s="144" t="s">
        <v>194</v>
      </c>
      <c r="F2120" s="145" t="s">
        <v>2040</v>
      </c>
      <c r="L2120" s="29"/>
      <c r="M2120" s="143"/>
      <c r="T2120" s="53"/>
      <c r="AT2120" s="17" t="s">
        <v>194</v>
      </c>
      <c r="AU2120" s="17" t="s">
        <v>190</v>
      </c>
    </row>
    <row r="2121" spans="2:65" s="1" customFormat="1" ht="21.75" customHeight="1">
      <c r="B2121" s="29"/>
      <c r="C2121" s="129" t="s">
        <v>2041</v>
      </c>
      <c r="D2121" s="129" t="s">
        <v>184</v>
      </c>
      <c r="E2121" s="130" t="s">
        <v>2042</v>
      </c>
      <c r="F2121" s="131" t="s">
        <v>2043</v>
      </c>
      <c r="G2121" s="132" t="s">
        <v>187</v>
      </c>
      <c r="H2121" s="133">
        <v>2.8</v>
      </c>
      <c r="I2121" s="134">
        <v>75</v>
      </c>
      <c r="J2121" s="134">
        <f>ROUND(I2121*H2121,2)</f>
        <v>210</v>
      </c>
      <c r="K2121" s="131" t="s">
        <v>188</v>
      </c>
      <c r="L2121" s="29"/>
      <c r="M2121" s="135" t="s">
        <v>1</v>
      </c>
      <c r="N2121" s="136" t="s">
        <v>38</v>
      </c>
      <c r="O2121" s="137">
        <v>6.4000000000000001E-2</v>
      </c>
      <c r="P2121" s="137">
        <f>O2121*H2121</f>
        <v>0.1792</v>
      </c>
      <c r="Q2121" s="137">
        <v>2.0000000000000001E-4</v>
      </c>
      <c r="R2121" s="137">
        <f>Q2121*H2121</f>
        <v>5.5999999999999995E-4</v>
      </c>
      <c r="S2121" s="137">
        <v>0</v>
      </c>
      <c r="T2121" s="138">
        <f>S2121*H2121</f>
        <v>0</v>
      </c>
      <c r="AR2121" s="139" t="s">
        <v>271</v>
      </c>
      <c r="AT2121" s="139" t="s">
        <v>184</v>
      </c>
      <c r="AU2121" s="139" t="s">
        <v>190</v>
      </c>
      <c r="AY2121" s="17" t="s">
        <v>182</v>
      </c>
      <c r="BE2121" s="140">
        <f>IF(N2121="základní",J2121,0)</f>
        <v>0</v>
      </c>
      <c r="BF2121" s="140">
        <f>IF(N2121="snížená",J2121,0)</f>
        <v>210</v>
      </c>
      <c r="BG2121" s="140">
        <f>IF(N2121="zákl. přenesená",J2121,0)</f>
        <v>0</v>
      </c>
      <c r="BH2121" s="140">
        <f>IF(N2121="sníž. přenesená",J2121,0)</f>
        <v>0</v>
      </c>
      <c r="BI2121" s="140">
        <f>IF(N2121="nulová",J2121,0)</f>
        <v>0</v>
      </c>
      <c r="BJ2121" s="17" t="s">
        <v>190</v>
      </c>
      <c r="BK2121" s="140">
        <f>ROUND(I2121*H2121,2)</f>
        <v>210</v>
      </c>
      <c r="BL2121" s="17" t="s">
        <v>271</v>
      </c>
      <c r="BM2121" s="139" t="s">
        <v>2044</v>
      </c>
    </row>
    <row r="2122" spans="2:65" s="1" customFormat="1" ht="29.25">
      <c r="B2122" s="29"/>
      <c r="D2122" s="141" t="s">
        <v>192</v>
      </c>
      <c r="F2122" s="142" t="s">
        <v>2045</v>
      </c>
      <c r="L2122" s="29"/>
      <c r="M2122" s="143"/>
      <c r="T2122" s="53"/>
      <c r="AT2122" s="17" t="s">
        <v>192</v>
      </c>
      <c r="AU2122" s="17" t="s">
        <v>190</v>
      </c>
    </row>
    <row r="2123" spans="2:65" s="1" customFormat="1">
      <c r="B2123" s="29"/>
      <c r="D2123" s="144" t="s">
        <v>194</v>
      </c>
      <c r="F2123" s="145" t="s">
        <v>2046</v>
      </c>
      <c r="L2123" s="29"/>
      <c r="M2123" s="143"/>
      <c r="T2123" s="53"/>
      <c r="AT2123" s="17" t="s">
        <v>194</v>
      </c>
      <c r="AU2123" s="17" t="s">
        <v>190</v>
      </c>
    </row>
    <row r="2124" spans="2:65" s="12" customFormat="1">
      <c r="B2124" s="146"/>
      <c r="D2124" s="141" t="s">
        <v>196</v>
      </c>
      <c r="E2124" s="147" t="s">
        <v>1</v>
      </c>
      <c r="F2124" s="148" t="s">
        <v>2047</v>
      </c>
      <c r="H2124" s="147" t="s">
        <v>1</v>
      </c>
      <c r="L2124" s="146"/>
      <c r="M2124" s="149"/>
      <c r="T2124" s="150"/>
      <c r="AT2124" s="147" t="s">
        <v>196</v>
      </c>
      <c r="AU2124" s="147" t="s">
        <v>190</v>
      </c>
      <c r="AV2124" s="12" t="s">
        <v>80</v>
      </c>
      <c r="AW2124" s="12" t="s">
        <v>27</v>
      </c>
      <c r="AX2124" s="12" t="s">
        <v>72</v>
      </c>
      <c r="AY2124" s="147" t="s">
        <v>182</v>
      </c>
    </row>
    <row r="2125" spans="2:65" s="13" customFormat="1">
      <c r="B2125" s="151"/>
      <c r="D2125" s="141" t="s">
        <v>196</v>
      </c>
      <c r="E2125" s="152" t="s">
        <v>1</v>
      </c>
      <c r="F2125" s="153" t="s">
        <v>2048</v>
      </c>
      <c r="H2125" s="154">
        <v>2.8</v>
      </c>
      <c r="L2125" s="151"/>
      <c r="M2125" s="155"/>
      <c r="T2125" s="156"/>
      <c r="AT2125" s="152" t="s">
        <v>196</v>
      </c>
      <c r="AU2125" s="152" t="s">
        <v>190</v>
      </c>
      <c r="AV2125" s="13" t="s">
        <v>190</v>
      </c>
      <c r="AW2125" s="13" t="s">
        <v>27</v>
      </c>
      <c r="AX2125" s="13" t="s">
        <v>80</v>
      </c>
      <c r="AY2125" s="152" t="s">
        <v>182</v>
      </c>
    </row>
    <row r="2126" spans="2:65" s="1" customFormat="1" ht="24.2" customHeight="1">
      <c r="B2126" s="29"/>
      <c r="C2126" s="129" t="s">
        <v>2049</v>
      </c>
      <c r="D2126" s="129" t="s">
        <v>184</v>
      </c>
      <c r="E2126" s="130" t="s">
        <v>2050</v>
      </c>
      <c r="F2126" s="131" t="s">
        <v>2051</v>
      </c>
      <c r="G2126" s="132" t="s">
        <v>296</v>
      </c>
      <c r="H2126" s="133">
        <v>1</v>
      </c>
      <c r="I2126" s="134">
        <v>129</v>
      </c>
      <c r="J2126" s="134">
        <f>ROUND(I2126*H2126,2)</f>
        <v>129</v>
      </c>
      <c r="K2126" s="131" t="s">
        <v>188</v>
      </c>
      <c r="L2126" s="29"/>
      <c r="M2126" s="135" t="s">
        <v>1</v>
      </c>
      <c r="N2126" s="136" t="s">
        <v>38</v>
      </c>
      <c r="O2126" s="137">
        <v>0.14000000000000001</v>
      </c>
      <c r="P2126" s="137">
        <f>O2126*H2126</f>
        <v>0.14000000000000001</v>
      </c>
      <c r="Q2126" s="137">
        <v>2.5000000000000001E-4</v>
      </c>
      <c r="R2126" s="137">
        <f>Q2126*H2126</f>
        <v>2.5000000000000001E-4</v>
      </c>
      <c r="S2126" s="137">
        <v>0</v>
      </c>
      <c r="T2126" s="138">
        <f>S2126*H2126</f>
        <v>0</v>
      </c>
      <c r="AR2126" s="139" t="s">
        <v>271</v>
      </c>
      <c r="AT2126" s="139" t="s">
        <v>184</v>
      </c>
      <c r="AU2126" s="139" t="s">
        <v>190</v>
      </c>
      <c r="AY2126" s="17" t="s">
        <v>182</v>
      </c>
      <c r="BE2126" s="140">
        <f>IF(N2126="základní",J2126,0)</f>
        <v>0</v>
      </c>
      <c r="BF2126" s="140">
        <f>IF(N2126="snížená",J2126,0)</f>
        <v>129</v>
      </c>
      <c r="BG2126" s="140">
        <f>IF(N2126="zákl. přenesená",J2126,0)</f>
        <v>0</v>
      </c>
      <c r="BH2126" s="140">
        <f>IF(N2126="sníž. přenesená",J2126,0)</f>
        <v>0</v>
      </c>
      <c r="BI2126" s="140">
        <f>IF(N2126="nulová",J2126,0)</f>
        <v>0</v>
      </c>
      <c r="BJ2126" s="17" t="s">
        <v>190</v>
      </c>
      <c r="BK2126" s="140">
        <f>ROUND(I2126*H2126,2)</f>
        <v>129</v>
      </c>
      <c r="BL2126" s="17" t="s">
        <v>271</v>
      </c>
      <c r="BM2126" s="139" t="s">
        <v>2052</v>
      </c>
    </row>
    <row r="2127" spans="2:65" s="1" customFormat="1" ht="29.25">
      <c r="B2127" s="29"/>
      <c r="D2127" s="141" t="s">
        <v>192</v>
      </c>
      <c r="F2127" s="142" t="s">
        <v>2053</v>
      </c>
      <c r="L2127" s="29"/>
      <c r="M2127" s="143"/>
      <c r="T2127" s="53"/>
      <c r="AT2127" s="17" t="s">
        <v>192</v>
      </c>
      <c r="AU2127" s="17" t="s">
        <v>190</v>
      </c>
    </row>
    <row r="2128" spans="2:65" s="1" customFormat="1">
      <c r="B2128" s="29"/>
      <c r="D2128" s="144" t="s">
        <v>194</v>
      </c>
      <c r="F2128" s="145" t="s">
        <v>2054</v>
      </c>
      <c r="L2128" s="29"/>
      <c r="M2128" s="143"/>
      <c r="T2128" s="53"/>
      <c r="AT2128" s="17" t="s">
        <v>194</v>
      </c>
      <c r="AU2128" s="17" t="s">
        <v>190</v>
      </c>
    </row>
    <row r="2129" spans="2:65" s="1" customFormat="1" ht="16.5" customHeight="1">
      <c r="B2129" s="29"/>
      <c r="C2129" s="129" t="s">
        <v>2055</v>
      </c>
      <c r="D2129" s="129" t="s">
        <v>184</v>
      </c>
      <c r="E2129" s="130" t="s">
        <v>2056</v>
      </c>
      <c r="F2129" s="131" t="s">
        <v>2057</v>
      </c>
      <c r="G2129" s="132" t="s">
        <v>187</v>
      </c>
      <c r="H2129" s="133">
        <v>2.8</v>
      </c>
      <c r="I2129" s="134">
        <v>557</v>
      </c>
      <c r="J2129" s="134">
        <f>ROUND(I2129*H2129,2)</f>
        <v>1559.6</v>
      </c>
      <c r="K2129" s="131" t="s">
        <v>188</v>
      </c>
      <c r="L2129" s="29"/>
      <c r="M2129" s="135" t="s">
        <v>1</v>
      </c>
      <c r="N2129" s="136" t="s">
        <v>38</v>
      </c>
      <c r="O2129" s="137">
        <v>0.7</v>
      </c>
      <c r="P2129" s="137">
        <f>O2129*H2129</f>
        <v>1.9599999999999997</v>
      </c>
      <c r="Q2129" s="137">
        <v>3.2000000000000002E-3</v>
      </c>
      <c r="R2129" s="137">
        <f>Q2129*H2129</f>
        <v>8.9599999999999992E-3</v>
      </c>
      <c r="S2129" s="137">
        <v>0</v>
      </c>
      <c r="T2129" s="138">
        <f>S2129*H2129</f>
        <v>0</v>
      </c>
      <c r="AR2129" s="139" t="s">
        <v>271</v>
      </c>
      <c r="AT2129" s="139" t="s">
        <v>184</v>
      </c>
      <c r="AU2129" s="139" t="s">
        <v>190</v>
      </c>
      <c r="AY2129" s="17" t="s">
        <v>182</v>
      </c>
      <c r="BE2129" s="140">
        <f>IF(N2129="základní",J2129,0)</f>
        <v>0</v>
      </c>
      <c r="BF2129" s="140">
        <f>IF(N2129="snížená",J2129,0)</f>
        <v>1559.6</v>
      </c>
      <c r="BG2129" s="140">
        <f>IF(N2129="zákl. přenesená",J2129,0)</f>
        <v>0</v>
      </c>
      <c r="BH2129" s="140">
        <f>IF(N2129="sníž. přenesená",J2129,0)</f>
        <v>0</v>
      </c>
      <c r="BI2129" s="140">
        <f>IF(N2129="nulová",J2129,0)</f>
        <v>0</v>
      </c>
      <c r="BJ2129" s="17" t="s">
        <v>190</v>
      </c>
      <c r="BK2129" s="140">
        <f>ROUND(I2129*H2129,2)</f>
        <v>1559.6</v>
      </c>
      <c r="BL2129" s="17" t="s">
        <v>271</v>
      </c>
      <c r="BM2129" s="139" t="s">
        <v>2058</v>
      </c>
    </row>
    <row r="2130" spans="2:65" s="1" customFormat="1" ht="19.5">
      <c r="B2130" s="29"/>
      <c r="D2130" s="141" t="s">
        <v>192</v>
      </c>
      <c r="F2130" s="142" t="s">
        <v>2059</v>
      </c>
      <c r="L2130" s="29"/>
      <c r="M2130" s="143"/>
      <c r="T2130" s="53"/>
      <c r="AT2130" s="17" t="s">
        <v>192</v>
      </c>
      <c r="AU2130" s="17" t="s">
        <v>190</v>
      </c>
    </row>
    <row r="2131" spans="2:65" s="1" customFormat="1">
      <c r="B2131" s="29"/>
      <c r="D2131" s="144" t="s">
        <v>194</v>
      </c>
      <c r="F2131" s="145" t="s">
        <v>2060</v>
      </c>
      <c r="L2131" s="29"/>
      <c r="M2131" s="143"/>
      <c r="T2131" s="53"/>
      <c r="AT2131" s="17" t="s">
        <v>194</v>
      </c>
      <c r="AU2131" s="17" t="s">
        <v>190</v>
      </c>
    </row>
    <row r="2132" spans="2:65" s="12" customFormat="1">
      <c r="B2132" s="146"/>
      <c r="D2132" s="141" t="s">
        <v>196</v>
      </c>
      <c r="E2132" s="147" t="s">
        <v>1</v>
      </c>
      <c r="F2132" s="148" t="s">
        <v>2047</v>
      </c>
      <c r="H2132" s="147" t="s">
        <v>1</v>
      </c>
      <c r="L2132" s="146"/>
      <c r="M2132" s="149"/>
      <c r="T2132" s="150"/>
      <c r="AT2132" s="147" t="s">
        <v>196</v>
      </c>
      <c r="AU2132" s="147" t="s">
        <v>190</v>
      </c>
      <c r="AV2132" s="12" t="s">
        <v>80</v>
      </c>
      <c r="AW2132" s="12" t="s">
        <v>27</v>
      </c>
      <c r="AX2132" s="12" t="s">
        <v>72</v>
      </c>
      <c r="AY2132" s="147" t="s">
        <v>182</v>
      </c>
    </row>
    <row r="2133" spans="2:65" s="13" customFormat="1">
      <c r="B2133" s="151"/>
      <c r="D2133" s="141" t="s">
        <v>196</v>
      </c>
      <c r="E2133" s="152" t="s">
        <v>1</v>
      </c>
      <c r="F2133" s="153" t="s">
        <v>2048</v>
      </c>
      <c r="H2133" s="154">
        <v>2.8</v>
      </c>
      <c r="L2133" s="151"/>
      <c r="M2133" s="155"/>
      <c r="T2133" s="156"/>
      <c r="AT2133" s="152" t="s">
        <v>196</v>
      </c>
      <c r="AU2133" s="152" t="s">
        <v>190</v>
      </c>
      <c r="AV2133" s="13" t="s">
        <v>190</v>
      </c>
      <c r="AW2133" s="13" t="s">
        <v>27</v>
      </c>
      <c r="AX2133" s="13" t="s">
        <v>80</v>
      </c>
      <c r="AY2133" s="152" t="s">
        <v>182</v>
      </c>
    </row>
    <row r="2134" spans="2:65" s="1" customFormat="1" ht="37.9" customHeight="1">
      <c r="B2134" s="29"/>
      <c r="C2134" s="129" t="s">
        <v>2061</v>
      </c>
      <c r="D2134" s="129" t="s">
        <v>184</v>
      </c>
      <c r="E2134" s="130" t="s">
        <v>2062</v>
      </c>
      <c r="F2134" s="131" t="s">
        <v>2063</v>
      </c>
      <c r="G2134" s="132" t="s">
        <v>187</v>
      </c>
      <c r="H2134" s="133">
        <v>2.8</v>
      </c>
      <c r="I2134" s="134">
        <v>2080</v>
      </c>
      <c r="J2134" s="134">
        <f>ROUND(I2134*H2134,2)</f>
        <v>5824</v>
      </c>
      <c r="K2134" s="131" t="s">
        <v>188</v>
      </c>
      <c r="L2134" s="29"/>
      <c r="M2134" s="135" t="s">
        <v>1</v>
      </c>
      <c r="N2134" s="136" t="s">
        <v>38</v>
      </c>
      <c r="O2134" s="137">
        <v>1.617</v>
      </c>
      <c r="P2134" s="137">
        <f>O2134*H2134</f>
        <v>4.5275999999999996</v>
      </c>
      <c r="Q2134" s="137">
        <v>4.9959999999999997E-2</v>
      </c>
      <c r="R2134" s="137">
        <f>Q2134*H2134</f>
        <v>0.13988799999999998</v>
      </c>
      <c r="S2134" s="137">
        <v>0</v>
      </c>
      <c r="T2134" s="138">
        <f>S2134*H2134</f>
        <v>0</v>
      </c>
      <c r="AR2134" s="139" t="s">
        <v>189</v>
      </c>
      <c r="AT2134" s="139" t="s">
        <v>184</v>
      </c>
      <c r="AU2134" s="139" t="s">
        <v>190</v>
      </c>
      <c r="AY2134" s="17" t="s">
        <v>182</v>
      </c>
      <c r="BE2134" s="140">
        <f>IF(N2134="základní",J2134,0)</f>
        <v>0</v>
      </c>
      <c r="BF2134" s="140">
        <f>IF(N2134="snížená",J2134,0)</f>
        <v>5824</v>
      </c>
      <c r="BG2134" s="140">
        <f>IF(N2134="zákl. přenesená",J2134,0)</f>
        <v>0</v>
      </c>
      <c r="BH2134" s="140">
        <f>IF(N2134="sníž. přenesená",J2134,0)</f>
        <v>0</v>
      </c>
      <c r="BI2134" s="140">
        <f>IF(N2134="nulová",J2134,0)</f>
        <v>0</v>
      </c>
      <c r="BJ2134" s="17" t="s">
        <v>190</v>
      </c>
      <c r="BK2134" s="140">
        <f>ROUND(I2134*H2134,2)</f>
        <v>5824</v>
      </c>
      <c r="BL2134" s="17" t="s">
        <v>189</v>
      </c>
      <c r="BM2134" s="139" t="s">
        <v>2064</v>
      </c>
    </row>
    <row r="2135" spans="2:65" s="1" customFormat="1" ht="48.75">
      <c r="B2135" s="29"/>
      <c r="D2135" s="141" t="s">
        <v>192</v>
      </c>
      <c r="F2135" s="142" t="s">
        <v>2065</v>
      </c>
      <c r="L2135" s="29"/>
      <c r="M2135" s="143"/>
      <c r="T2135" s="53"/>
      <c r="AT2135" s="17" t="s">
        <v>192</v>
      </c>
      <c r="AU2135" s="17" t="s">
        <v>190</v>
      </c>
    </row>
    <row r="2136" spans="2:65" s="1" customFormat="1">
      <c r="B2136" s="29"/>
      <c r="D2136" s="144" t="s">
        <v>194</v>
      </c>
      <c r="F2136" s="145" t="s">
        <v>2066</v>
      </c>
      <c r="L2136" s="29"/>
      <c r="M2136" s="143"/>
      <c r="T2136" s="53"/>
      <c r="AT2136" s="17" t="s">
        <v>194</v>
      </c>
      <c r="AU2136" s="17" t="s">
        <v>190</v>
      </c>
    </row>
    <row r="2137" spans="2:65" s="13" customFormat="1">
      <c r="B2137" s="151"/>
      <c r="D2137" s="141" t="s">
        <v>196</v>
      </c>
      <c r="E2137" s="152" t="s">
        <v>1</v>
      </c>
      <c r="F2137" s="153" t="s">
        <v>2067</v>
      </c>
      <c r="H2137" s="154">
        <v>2.8</v>
      </c>
      <c r="L2137" s="151"/>
      <c r="M2137" s="155"/>
      <c r="T2137" s="156"/>
      <c r="AT2137" s="152" t="s">
        <v>196</v>
      </c>
      <c r="AU2137" s="152" t="s">
        <v>190</v>
      </c>
      <c r="AV2137" s="13" t="s">
        <v>190</v>
      </c>
      <c r="AW2137" s="13" t="s">
        <v>27</v>
      </c>
      <c r="AX2137" s="13" t="s">
        <v>80</v>
      </c>
      <c r="AY2137" s="152" t="s">
        <v>182</v>
      </c>
    </row>
    <row r="2138" spans="2:65" s="1" customFormat="1" ht="24.2" customHeight="1">
      <c r="B2138" s="29"/>
      <c r="C2138" s="129" t="s">
        <v>2068</v>
      </c>
      <c r="D2138" s="129" t="s">
        <v>184</v>
      </c>
      <c r="E2138" s="130" t="s">
        <v>2069</v>
      </c>
      <c r="F2138" s="131" t="s">
        <v>2070</v>
      </c>
      <c r="G2138" s="132" t="s">
        <v>187</v>
      </c>
      <c r="H2138" s="133">
        <v>195.55</v>
      </c>
      <c r="I2138" s="134">
        <v>908.94</v>
      </c>
      <c r="J2138" s="134">
        <f>ROUND(I2138*H2138,2)</f>
        <v>177743.22</v>
      </c>
      <c r="K2138" s="131" t="s">
        <v>1</v>
      </c>
      <c r="L2138" s="29"/>
      <c r="M2138" s="135" t="s">
        <v>1</v>
      </c>
      <c r="N2138" s="136" t="s">
        <v>38</v>
      </c>
      <c r="O2138" s="137">
        <v>0.96799999999999997</v>
      </c>
      <c r="P2138" s="137">
        <f>O2138*H2138</f>
        <v>189.29240000000001</v>
      </c>
      <c r="Q2138" s="137">
        <v>1.2279999999999999E-2</v>
      </c>
      <c r="R2138" s="137">
        <f>Q2138*H2138</f>
        <v>2.401354</v>
      </c>
      <c r="S2138" s="137">
        <v>0</v>
      </c>
      <c r="T2138" s="138">
        <f>S2138*H2138</f>
        <v>0</v>
      </c>
      <c r="AR2138" s="139" t="s">
        <v>271</v>
      </c>
      <c r="AT2138" s="139" t="s">
        <v>184</v>
      </c>
      <c r="AU2138" s="139" t="s">
        <v>190</v>
      </c>
      <c r="AY2138" s="17" t="s">
        <v>182</v>
      </c>
      <c r="BE2138" s="140">
        <f>IF(N2138="základní",J2138,0)</f>
        <v>0</v>
      </c>
      <c r="BF2138" s="140">
        <f>IF(N2138="snížená",J2138,0)</f>
        <v>177743.22</v>
      </c>
      <c r="BG2138" s="140">
        <f>IF(N2138="zákl. přenesená",J2138,0)</f>
        <v>0</v>
      </c>
      <c r="BH2138" s="140">
        <f>IF(N2138="sníž. přenesená",J2138,0)</f>
        <v>0</v>
      </c>
      <c r="BI2138" s="140">
        <f>IF(N2138="nulová",J2138,0)</f>
        <v>0</v>
      </c>
      <c r="BJ2138" s="17" t="s">
        <v>190</v>
      </c>
      <c r="BK2138" s="140">
        <f>ROUND(I2138*H2138,2)</f>
        <v>177743.22</v>
      </c>
      <c r="BL2138" s="17" t="s">
        <v>271</v>
      </c>
      <c r="BM2138" s="139" t="s">
        <v>2071</v>
      </c>
    </row>
    <row r="2139" spans="2:65" s="1" customFormat="1" ht="19.5">
      <c r="B2139" s="29"/>
      <c r="D2139" s="141" t="s">
        <v>192</v>
      </c>
      <c r="F2139" s="142" t="s">
        <v>2070</v>
      </c>
      <c r="L2139" s="29"/>
      <c r="M2139" s="143"/>
      <c r="T2139" s="53"/>
      <c r="AT2139" s="17" t="s">
        <v>192</v>
      </c>
      <c r="AU2139" s="17" t="s">
        <v>190</v>
      </c>
    </row>
    <row r="2140" spans="2:65" s="12" customFormat="1">
      <c r="B2140" s="146"/>
      <c r="D2140" s="141" t="s">
        <v>196</v>
      </c>
      <c r="E2140" s="147" t="s">
        <v>1</v>
      </c>
      <c r="F2140" s="148" t="s">
        <v>2072</v>
      </c>
      <c r="H2140" s="147" t="s">
        <v>1</v>
      </c>
      <c r="L2140" s="146"/>
      <c r="M2140" s="149"/>
      <c r="T2140" s="150"/>
      <c r="AT2140" s="147" t="s">
        <v>196</v>
      </c>
      <c r="AU2140" s="147" t="s">
        <v>190</v>
      </c>
      <c r="AV2140" s="12" t="s">
        <v>80</v>
      </c>
      <c r="AW2140" s="12" t="s">
        <v>27</v>
      </c>
      <c r="AX2140" s="12" t="s">
        <v>72</v>
      </c>
      <c r="AY2140" s="147" t="s">
        <v>182</v>
      </c>
    </row>
    <row r="2141" spans="2:65" s="12" customFormat="1">
      <c r="B2141" s="146"/>
      <c r="D2141" s="141" t="s">
        <v>196</v>
      </c>
      <c r="E2141" s="147" t="s">
        <v>1</v>
      </c>
      <c r="F2141" s="148" t="s">
        <v>385</v>
      </c>
      <c r="H2141" s="147" t="s">
        <v>1</v>
      </c>
      <c r="L2141" s="146"/>
      <c r="M2141" s="149"/>
      <c r="T2141" s="150"/>
      <c r="AT2141" s="147" t="s">
        <v>196</v>
      </c>
      <c r="AU2141" s="147" t="s">
        <v>190</v>
      </c>
      <c r="AV2141" s="12" t="s">
        <v>80</v>
      </c>
      <c r="AW2141" s="12" t="s">
        <v>27</v>
      </c>
      <c r="AX2141" s="12" t="s">
        <v>72</v>
      </c>
      <c r="AY2141" s="147" t="s">
        <v>182</v>
      </c>
    </row>
    <row r="2142" spans="2:65" s="13" customFormat="1">
      <c r="B2142" s="151"/>
      <c r="D2142" s="141" t="s">
        <v>196</v>
      </c>
      <c r="E2142" s="152" t="s">
        <v>1</v>
      </c>
      <c r="F2142" s="153" t="s">
        <v>2073</v>
      </c>
      <c r="H2142" s="154">
        <v>11.18</v>
      </c>
      <c r="L2142" s="151"/>
      <c r="M2142" s="155"/>
      <c r="T2142" s="156"/>
      <c r="AT2142" s="152" t="s">
        <v>196</v>
      </c>
      <c r="AU2142" s="152" t="s">
        <v>190</v>
      </c>
      <c r="AV2142" s="13" t="s">
        <v>190</v>
      </c>
      <c r="AW2142" s="13" t="s">
        <v>27</v>
      </c>
      <c r="AX2142" s="13" t="s">
        <v>72</v>
      </c>
      <c r="AY2142" s="152" t="s">
        <v>182</v>
      </c>
    </row>
    <row r="2143" spans="2:65" s="13" customFormat="1">
      <c r="B2143" s="151"/>
      <c r="D2143" s="141" t="s">
        <v>196</v>
      </c>
      <c r="E2143" s="152" t="s">
        <v>1</v>
      </c>
      <c r="F2143" s="153" t="s">
        <v>2074</v>
      </c>
      <c r="H2143" s="154">
        <v>13.98</v>
      </c>
      <c r="L2143" s="151"/>
      <c r="M2143" s="155"/>
      <c r="T2143" s="156"/>
      <c r="AT2143" s="152" t="s">
        <v>196</v>
      </c>
      <c r="AU2143" s="152" t="s">
        <v>190</v>
      </c>
      <c r="AV2143" s="13" t="s">
        <v>190</v>
      </c>
      <c r="AW2143" s="13" t="s">
        <v>27</v>
      </c>
      <c r="AX2143" s="13" t="s">
        <v>72</v>
      </c>
      <c r="AY2143" s="152" t="s">
        <v>182</v>
      </c>
    </row>
    <row r="2144" spans="2:65" s="13" customFormat="1">
      <c r="B2144" s="151"/>
      <c r="D2144" s="141" t="s">
        <v>196</v>
      </c>
      <c r="E2144" s="152" t="s">
        <v>1</v>
      </c>
      <c r="F2144" s="153" t="s">
        <v>2075</v>
      </c>
      <c r="H2144" s="154">
        <v>12.42</v>
      </c>
      <c r="L2144" s="151"/>
      <c r="M2144" s="155"/>
      <c r="T2144" s="156"/>
      <c r="AT2144" s="152" t="s">
        <v>196</v>
      </c>
      <c r="AU2144" s="152" t="s">
        <v>190</v>
      </c>
      <c r="AV2144" s="13" t="s">
        <v>190</v>
      </c>
      <c r="AW2144" s="13" t="s">
        <v>27</v>
      </c>
      <c r="AX2144" s="13" t="s">
        <v>72</v>
      </c>
      <c r="AY2144" s="152" t="s">
        <v>182</v>
      </c>
    </row>
    <row r="2145" spans="2:65" s="13" customFormat="1">
      <c r="B2145" s="151"/>
      <c r="D2145" s="141" t="s">
        <v>196</v>
      </c>
      <c r="E2145" s="152" t="s">
        <v>1</v>
      </c>
      <c r="F2145" s="153" t="s">
        <v>2076</v>
      </c>
      <c r="H2145" s="154">
        <v>27.01</v>
      </c>
      <c r="L2145" s="151"/>
      <c r="M2145" s="155"/>
      <c r="T2145" s="156"/>
      <c r="AT2145" s="152" t="s">
        <v>196</v>
      </c>
      <c r="AU2145" s="152" t="s">
        <v>190</v>
      </c>
      <c r="AV2145" s="13" t="s">
        <v>190</v>
      </c>
      <c r="AW2145" s="13" t="s">
        <v>27</v>
      </c>
      <c r="AX2145" s="13" t="s">
        <v>72</v>
      </c>
      <c r="AY2145" s="152" t="s">
        <v>182</v>
      </c>
    </row>
    <row r="2146" spans="2:65" s="13" customFormat="1">
      <c r="B2146" s="151"/>
      <c r="D2146" s="141" t="s">
        <v>196</v>
      </c>
      <c r="E2146" s="152" t="s">
        <v>1</v>
      </c>
      <c r="F2146" s="153" t="s">
        <v>2077</v>
      </c>
      <c r="H2146" s="154">
        <v>26.91</v>
      </c>
      <c r="L2146" s="151"/>
      <c r="M2146" s="155"/>
      <c r="T2146" s="156"/>
      <c r="AT2146" s="152" t="s">
        <v>196</v>
      </c>
      <c r="AU2146" s="152" t="s">
        <v>190</v>
      </c>
      <c r="AV2146" s="13" t="s">
        <v>190</v>
      </c>
      <c r="AW2146" s="13" t="s">
        <v>27</v>
      </c>
      <c r="AX2146" s="13" t="s">
        <v>72</v>
      </c>
      <c r="AY2146" s="152" t="s">
        <v>182</v>
      </c>
    </row>
    <row r="2147" spans="2:65" s="13" customFormat="1">
      <c r="B2147" s="151"/>
      <c r="D2147" s="141" t="s">
        <v>196</v>
      </c>
      <c r="E2147" s="152" t="s">
        <v>1</v>
      </c>
      <c r="F2147" s="153" t="s">
        <v>2078</v>
      </c>
      <c r="H2147" s="154">
        <v>7</v>
      </c>
      <c r="L2147" s="151"/>
      <c r="M2147" s="155"/>
      <c r="T2147" s="156"/>
      <c r="AT2147" s="152" t="s">
        <v>196</v>
      </c>
      <c r="AU2147" s="152" t="s">
        <v>190</v>
      </c>
      <c r="AV2147" s="13" t="s">
        <v>190</v>
      </c>
      <c r="AW2147" s="13" t="s">
        <v>27</v>
      </c>
      <c r="AX2147" s="13" t="s">
        <v>72</v>
      </c>
      <c r="AY2147" s="152" t="s">
        <v>182</v>
      </c>
    </row>
    <row r="2148" spans="2:65" s="15" customFormat="1">
      <c r="B2148" s="172"/>
      <c r="D2148" s="141" t="s">
        <v>196</v>
      </c>
      <c r="E2148" s="173" t="s">
        <v>1</v>
      </c>
      <c r="F2148" s="174" t="s">
        <v>379</v>
      </c>
      <c r="H2148" s="175">
        <v>98.5</v>
      </c>
      <c r="L2148" s="172"/>
      <c r="M2148" s="176"/>
      <c r="T2148" s="177"/>
      <c r="AT2148" s="173" t="s">
        <v>196</v>
      </c>
      <c r="AU2148" s="173" t="s">
        <v>190</v>
      </c>
      <c r="AV2148" s="15" t="s">
        <v>106</v>
      </c>
      <c r="AW2148" s="15" t="s">
        <v>27</v>
      </c>
      <c r="AX2148" s="15" t="s">
        <v>72</v>
      </c>
      <c r="AY2148" s="173" t="s">
        <v>182</v>
      </c>
    </row>
    <row r="2149" spans="2:65" s="12" customFormat="1">
      <c r="B2149" s="146"/>
      <c r="D2149" s="141" t="s">
        <v>196</v>
      </c>
      <c r="E2149" s="147" t="s">
        <v>1</v>
      </c>
      <c r="F2149" s="148" t="s">
        <v>1050</v>
      </c>
      <c r="H2149" s="147" t="s">
        <v>1</v>
      </c>
      <c r="L2149" s="146"/>
      <c r="M2149" s="149"/>
      <c r="T2149" s="150"/>
      <c r="AT2149" s="147" t="s">
        <v>196</v>
      </c>
      <c r="AU2149" s="147" t="s">
        <v>190</v>
      </c>
      <c r="AV2149" s="12" t="s">
        <v>80</v>
      </c>
      <c r="AW2149" s="12" t="s">
        <v>27</v>
      </c>
      <c r="AX2149" s="12" t="s">
        <v>72</v>
      </c>
      <c r="AY2149" s="147" t="s">
        <v>182</v>
      </c>
    </row>
    <row r="2150" spans="2:65" s="13" customFormat="1">
      <c r="B2150" s="151"/>
      <c r="D2150" s="141" t="s">
        <v>196</v>
      </c>
      <c r="E2150" s="152" t="s">
        <v>1</v>
      </c>
      <c r="F2150" s="153" t="s">
        <v>2079</v>
      </c>
      <c r="H2150" s="154">
        <v>7.64</v>
      </c>
      <c r="L2150" s="151"/>
      <c r="M2150" s="155"/>
      <c r="T2150" s="156"/>
      <c r="AT2150" s="152" t="s">
        <v>196</v>
      </c>
      <c r="AU2150" s="152" t="s">
        <v>190</v>
      </c>
      <c r="AV2150" s="13" t="s">
        <v>190</v>
      </c>
      <c r="AW2150" s="13" t="s">
        <v>27</v>
      </c>
      <c r="AX2150" s="13" t="s">
        <v>72</v>
      </c>
      <c r="AY2150" s="152" t="s">
        <v>182</v>
      </c>
    </row>
    <row r="2151" spans="2:65" s="13" customFormat="1">
      <c r="B2151" s="151"/>
      <c r="D2151" s="141" t="s">
        <v>196</v>
      </c>
      <c r="E2151" s="152" t="s">
        <v>1</v>
      </c>
      <c r="F2151" s="153" t="s">
        <v>2080</v>
      </c>
      <c r="H2151" s="154">
        <v>10.98</v>
      </c>
      <c r="L2151" s="151"/>
      <c r="M2151" s="155"/>
      <c r="T2151" s="156"/>
      <c r="AT2151" s="152" t="s">
        <v>196</v>
      </c>
      <c r="AU2151" s="152" t="s">
        <v>190</v>
      </c>
      <c r="AV2151" s="13" t="s">
        <v>190</v>
      </c>
      <c r="AW2151" s="13" t="s">
        <v>27</v>
      </c>
      <c r="AX2151" s="13" t="s">
        <v>72</v>
      </c>
      <c r="AY2151" s="152" t="s">
        <v>182</v>
      </c>
    </row>
    <row r="2152" spans="2:65" s="13" customFormat="1">
      <c r="B2152" s="151"/>
      <c r="D2152" s="141" t="s">
        <v>196</v>
      </c>
      <c r="E2152" s="152" t="s">
        <v>1</v>
      </c>
      <c r="F2152" s="153" t="s">
        <v>2081</v>
      </c>
      <c r="H2152" s="154">
        <v>16.72</v>
      </c>
      <c r="L2152" s="151"/>
      <c r="M2152" s="155"/>
      <c r="T2152" s="156"/>
      <c r="AT2152" s="152" t="s">
        <v>196</v>
      </c>
      <c r="AU2152" s="152" t="s">
        <v>190</v>
      </c>
      <c r="AV2152" s="13" t="s">
        <v>190</v>
      </c>
      <c r="AW2152" s="13" t="s">
        <v>27</v>
      </c>
      <c r="AX2152" s="13" t="s">
        <v>72</v>
      </c>
      <c r="AY2152" s="152" t="s">
        <v>182</v>
      </c>
    </row>
    <row r="2153" spans="2:65" s="13" customFormat="1">
      <c r="B2153" s="151"/>
      <c r="D2153" s="141" t="s">
        <v>196</v>
      </c>
      <c r="E2153" s="152" t="s">
        <v>1</v>
      </c>
      <c r="F2153" s="153" t="s">
        <v>2082</v>
      </c>
      <c r="H2153" s="154">
        <v>18.420000000000002</v>
      </c>
      <c r="L2153" s="151"/>
      <c r="M2153" s="155"/>
      <c r="T2153" s="156"/>
      <c r="AT2153" s="152" t="s">
        <v>196</v>
      </c>
      <c r="AU2153" s="152" t="s">
        <v>190</v>
      </c>
      <c r="AV2153" s="13" t="s">
        <v>190</v>
      </c>
      <c r="AW2153" s="13" t="s">
        <v>27</v>
      </c>
      <c r="AX2153" s="13" t="s">
        <v>72</v>
      </c>
      <c r="AY2153" s="152" t="s">
        <v>182</v>
      </c>
    </row>
    <row r="2154" spans="2:65" s="13" customFormat="1">
      <c r="B2154" s="151"/>
      <c r="D2154" s="141" t="s">
        <v>196</v>
      </c>
      <c r="E2154" s="152" t="s">
        <v>1</v>
      </c>
      <c r="F2154" s="153" t="s">
        <v>2083</v>
      </c>
      <c r="H2154" s="154">
        <v>24.15</v>
      </c>
      <c r="L2154" s="151"/>
      <c r="M2154" s="155"/>
      <c r="T2154" s="156"/>
      <c r="AT2154" s="152" t="s">
        <v>196</v>
      </c>
      <c r="AU2154" s="152" t="s">
        <v>190</v>
      </c>
      <c r="AV2154" s="13" t="s">
        <v>190</v>
      </c>
      <c r="AW2154" s="13" t="s">
        <v>27</v>
      </c>
      <c r="AX2154" s="13" t="s">
        <v>72</v>
      </c>
      <c r="AY2154" s="152" t="s">
        <v>182</v>
      </c>
    </row>
    <row r="2155" spans="2:65" s="13" customFormat="1">
      <c r="B2155" s="151"/>
      <c r="D2155" s="141" t="s">
        <v>196</v>
      </c>
      <c r="E2155" s="152" t="s">
        <v>1</v>
      </c>
      <c r="F2155" s="153" t="s">
        <v>2084</v>
      </c>
      <c r="H2155" s="154">
        <v>13.92</v>
      </c>
      <c r="L2155" s="151"/>
      <c r="M2155" s="155"/>
      <c r="T2155" s="156"/>
      <c r="AT2155" s="152" t="s">
        <v>196</v>
      </c>
      <c r="AU2155" s="152" t="s">
        <v>190</v>
      </c>
      <c r="AV2155" s="13" t="s">
        <v>190</v>
      </c>
      <c r="AW2155" s="13" t="s">
        <v>27</v>
      </c>
      <c r="AX2155" s="13" t="s">
        <v>72</v>
      </c>
      <c r="AY2155" s="152" t="s">
        <v>182</v>
      </c>
    </row>
    <row r="2156" spans="2:65" s="13" customFormat="1">
      <c r="B2156" s="151"/>
      <c r="D2156" s="141" t="s">
        <v>196</v>
      </c>
      <c r="E2156" s="152" t="s">
        <v>1</v>
      </c>
      <c r="F2156" s="153" t="s">
        <v>2085</v>
      </c>
      <c r="H2156" s="154">
        <v>5.22</v>
      </c>
      <c r="L2156" s="151"/>
      <c r="M2156" s="155"/>
      <c r="T2156" s="156"/>
      <c r="AT2156" s="152" t="s">
        <v>196</v>
      </c>
      <c r="AU2156" s="152" t="s">
        <v>190</v>
      </c>
      <c r="AV2156" s="13" t="s">
        <v>190</v>
      </c>
      <c r="AW2156" s="13" t="s">
        <v>27</v>
      </c>
      <c r="AX2156" s="13" t="s">
        <v>72</v>
      </c>
      <c r="AY2156" s="152" t="s">
        <v>182</v>
      </c>
    </row>
    <row r="2157" spans="2:65" s="15" customFormat="1">
      <c r="B2157" s="172"/>
      <c r="D2157" s="141" t="s">
        <v>196</v>
      </c>
      <c r="E2157" s="173" t="s">
        <v>1</v>
      </c>
      <c r="F2157" s="174" t="s">
        <v>379</v>
      </c>
      <c r="H2157" s="175">
        <v>97.05</v>
      </c>
      <c r="L2157" s="172"/>
      <c r="M2157" s="176"/>
      <c r="T2157" s="177"/>
      <c r="AT2157" s="173" t="s">
        <v>196</v>
      </c>
      <c r="AU2157" s="173" t="s">
        <v>190</v>
      </c>
      <c r="AV2157" s="15" t="s">
        <v>106</v>
      </c>
      <c r="AW2157" s="15" t="s">
        <v>27</v>
      </c>
      <c r="AX2157" s="15" t="s">
        <v>72</v>
      </c>
      <c r="AY2157" s="173" t="s">
        <v>182</v>
      </c>
    </row>
    <row r="2158" spans="2:65" s="14" customFormat="1">
      <c r="B2158" s="157"/>
      <c r="D2158" s="141" t="s">
        <v>196</v>
      </c>
      <c r="E2158" s="158" t="s">
        <v>1</v>
      </c>
      <c r="F2158" s="159" t="s">
        <v>201</v>
      </c>
      <c r="H2158" s="160">
        <v>195.55</v>
      </c>
      <c r="L2158" s="157"/>
      <c r="M2158" s="161"/>
      <c r="T2158" s="162"/>
      <c r="AT2158" s="158" t="s">
        <v>196</v>
      </c>
      <c r="AU2158" s="158" t="s">
        <v>190</v>
      </c>
      <c r="AV2158" s="14" t="s">
        <v>189</v>
      </c>
      <c r="AW2158" s="14" t="s">
        <v>27</v>
      </c>
      <c r="AX2158" s="14" t="s">
        <v>80</v>
      </c>
      <c r="AY2158" s="158" t="s">
        <v>182</v>
      </c>
    </row>
    <row r="2159" spans="2:65" s="1" customFormat="1" ht="33" customHeight="1">
      <c r="B2159" s="29"/>
      <c r="C2159" s="129" t="s">
        <v>2086</v>
      </c>
      <c r="D2159" s="129" t="s">
        <v>184</v>
      </c>
      <c r="E2159" s="130" t="s">
        <v>2087</v>
      </c>
      <c r="F2159" s="131" t="s">
        <v>2088</v>
      </c>
      <c r="G2159" s="132" t="s">
        <v>187</v>
      </c>
      <c r="H2159" s="133">
        <v>22.74</v>
      </c>
      <c r="I2159" s="134">
        <v>1279.55</v>
      </c>
      <c r="J2159" s="134">
        <f>ROUND(I2159*H2159,2)</f>
        <v>29096.97</v>
      </c>
      <c r="K2159" s="131" t="s">
        <v>1</v>
      </c>
      <c r="L2159" s="29"/>
      <c r="M2159" s="135" t="s">
        <v>1</v>
      </c>
      <c r="N2159" s="136" t="s">
        <v>38</v>
      </c>
      <c r="O2159" s="137">
        <v>1.04</v>
      </c>
      <c r="P2159" s="137">
        <f>O2159*H2159</f>
        <v>23.6496</v>
      </c>
      <c r="Q2159" s="137">
        <v>1.6080000000000001E-2</v>
      </c>
      <c r="R2159" s="137">
        <f>Q2159*H2159</f>
        <v>0.36565919999999996</v>
      </c>
      <c r="S2159" s="137">
        <v>0</v>
      </c>
      <c r="T2159" s="138">
        <f>S2159*H2159</f>
        <v>0</v>
      </c>
      <c r="AR2159" s="139" t="s">
        <v>271</v>
      </c>
      <c r="AT2159" s="139" t="s">
        <v>184</v>
      </c>
      <c r="AU2159" s="139" t="s">
        <v>190</v>
      </c>
      <c r="AY2159" s="17" t="s">
        <v>182</v>
      </c>
      <c r="BE2159" s="140">
        <f>IF(N2159="základní",J2159,0)</f>
        <v>0</v>
      </c>
      <c r="BF2159" s="140">
        <f>IF(N2159="snížená",J2159,0)</f>
        <v>29096.97</v>
      </c>
      <c r="BG2159" s="140">
        <f>IF(N2159="zákl. přenesená",J2159,0)</f>
        <v>0</v>
      </c>
      <c r="BH2159" s="140">
        <f>IF(N2159="sníž. přenesená",J2159,0)</f>
        <v>0</v>
      </c>
      <c r="BI2159" s="140">
        <f>IF(N2159="nulová",J2159,0)</f>
        <v>0</v>
      </c>
      <c r="BJ2159" s="17" t="s">
        <v>190</v>
      </c>
      <c r="BK2159" s="140">
        <f>ROUND(I2159*H2159,2)</f>
        <v>29096.97</v>
      </c>
      <c r="BL2159" s="17" t="s">
        <v>271</v>
      </c>
      <c r="BM2159" s="139" t="s">
        <v>2089</v>
      </c>
    </row>
    <row r="2160" spans="2:65" s="1" customFormat="1" ht="19.5">
      <c r="B2160" s="29"/>
      <c r="D2160" s="141" t="s">
        <v>192</v>
      </c>
      <c r="F2160" s="142" t="s">
        <v>2088</v>
      </c>
      <c r="L2160" s="29"/>
      <c r="M2160" s="143"/>
      <c r="T2160" s="53"/>
      <c r="AT2160" s="17" t="s">
        <v>192</v>
      </c>
      <c r="AU2160" s="17" t="s">
        <v>190</v>
      </c>
    </row>
    <row r="2161" spans="2:65" s="12" customFormat="1">
      <c r="B2161" s="146"/>
      <c r="D2161" s="141" t="s">
        <v>196</v>
      </c>
      <c r="E2161" s="147" t="s">
        <v>1</v>
      </c>
      <c r="F2161" s="148" t="s">
        <v>2072</v>
      </c>
      <c r="H2161" s="147" t="s">
        <v>1</v>
      </c>
      <c r="L2161" s="146"/>
      <c r="M2161" s="149"/>
      <c r="T2161" s="150"/>
      <c r="AT2161" s="147" t="s">
        <v>196</v>
      </c>
      <c r="AU2161" s="147" t="s">
        <v>190</v>
      </c>
      <c r="AV2161" s="12" t="s">
        <v>80</v>
      </c>
      <c r="AW2161" s="12" t="s">
        <v>27</v>
      </c>
      <c r="AX2161" s="12" t="s">
        <v>72</v>
      </c>
      <c r="AY2161" s="147" t="s">
        <v>182</v>
      </c>
    </row>
    <row r="2162" spans="2:65" s="12" customFormat="1">
      <c r="B2162" s="146"/>
      <c r="D2162" s="141" t="s">
        <v>196</v>
      </c>
      <c r="E2162" s="147" t="s">
        <v>1</v>
      </c>
      <c r="F2162" s="148" t="s">
        <v>385</v>
      </c>
      <c r="H2162" s="147" t="s">
        <v>1</v>
      </c>
      <c r="L2162" s="146"/>
      <c r="M2162" s="149"/>
      <c r="T2162" s="150"/>
      <c r="AT2162" s="147" t="s">
        <v>196</v>
      </c>
      <c r="AU2162" s="147" t="s">
        <v>190</v>
      </c>
      <c r="AV2162" s="12" t="s">
        <v>80</v>
      </c>
      <c r="AW2162" s="12" t="s">
        <v>27</v>
      </c>
      <c r="AX2162" s="12" t="s">
        <v>72</v>
      </c>
      <c r="AY2162" s="147" t="s">
        <v>182</v>
      </c>
    </row>
    <row r="2163" spans="2:65" s="13" customFormat="1">
      <c r="B2163" s="151"/>
      <c r="D2163" s="141" t="s">
        <v>196</v>
      </c>
      <c r="E2163" s="152" t="s">
        <v>1</v>
      </c>
      <c r="F2163" s="153" t="s">
        <v>2090</v>
      </c>
      <c r="H2163" s="154">
        <v>3.92</v>
      </c>
      <c r="L2163" s="151"/>
      <c r="M2163" s="155"/>
      <c r="T2163" s="156"/>
      <c r="AT2163" s="152" t="s">
        <v>196</v>
      </c>
      <c r="AU2163" s="152" t="s">
        <v>190</v>
      </c>
      <c r="AV2163" s="13" t="s">
        <v>190</v>
      </c>
      <c r="AW2163" s="13" t="s">
        <v>27</v>
      </c>
      <c r="AX2163" s="13" t="s">
        <v>72</v>
      </c>
      <c r="AY2163" s="152" t="s">
        <v>182</v>
      </c>
    </row>
    <row r="2164" spans="2:65" s="15" customFormat="1">
      <c r="B2164" s="172"/>
      <c r="D2164" s="141" t="s">
        <v>196</v>
      </c>
      <c r="E2164" s="173" t="s">
        <v>1</v>
      </c>
      <c r="F2164" s="174" t="s">
        <v>379</v>
      </c>
      <c r="H2164" s="175">
        <v>3.92</v>
      </c>
      <c r="L2164" s="172"/>
      <c r="M2164" s="176"/>
      <c r="T2164" s="177"/>
      <c r="AT2164" s="173" t="s">
        <v>196</v>
      </c>
      <c r="AU2164" s="173" t="s">
        <v>190</v>
      </c>
      <c r="AV2164" s="15" t="s">
        <v>106</v>
      </c>
      <c r="AW2164" s="15" t="s">
        <v>27</v>
      </c>
      <c r="AX2164" s="15" t="s">
        <v>72</v>
      </c>
      <c r="AY2164" s="173" t="s">
        <v>182</v>
      </c>
    </row>
    <row r="2165" spans="2:65" s="12" customFormat="1">
      <c r="B2165" s="146"/>
      <c r="D2165" s="141" t="s">
        <v>196</v>
      </c>
      <c r="E2165" s="147" t="s">
        <v>1</v>
      </c>
      <c r="F2165" s="148" t="s">
        <v>1050</v>
      </c>
      <c r="H2165" s="147" t="s">
        <v>1</v>
      </c>
      <c r="L2165" s="146"/>
      <c r="M2165" s="149"/>
      <c r="T2165" s="150"/>
      <c r="AT2165" s="147" t="s">
        <v>196</v>
      </c>
      <c r="AU2165" s="147" t="s">
        <v>190</v>
      </c>
      <c r="AV2165" s="12" t="s">
        <v>80</v>
      </c>
      <c r="AW2165" s="12" t="s">
        <v>27</v>
      </c>
      <c r="AX2165" s="12" t="s">
        <v>72</v>
      </c>
      <c r="AY2165" s="147" t="s">
        <v>182</v>
      </c>
    </row>
    <row r="2166" spans="2:65" s="13" customFormat="1">
      <c r="B2166" s="151"/>
      <c r="D2166" s="141" t="s">
        <v>196</v>
      </c>
      <c r="E2166" s="152" t="s">
        <v>1</v>
      </c>
      <c r="F2166" s="153" t="s">
        <v>2091</v>
      </c>
      <c r="H2166" s="154">
        <v>5.81</v>
      </c>
      <c r="L2166" s="151"/>
      <c r="M2166" s="155"/>
      <c r="T2166" s="156"/>
      <c r="AT2166" s="152" t="s">
        <v>196</v>
      </c>
      <c r="AU2166" s="152" t="s">
        <v>190</v>
      </c>
      <c r="AV2166" s="13" t="s">
        <v>190</v>
      </c>
      <c r="AW2166" s="13" t="s">
        <v>27</v>
      </c>
      <c r="AX2166" s="13" t="s">
        <v>72</v>
      </c>
      <c r="AY2166" s="152" t="s">
        <v>182</v>
      </c>
    </row>
    <row r="2167" spans="2:65" s="13" customFormat="1">
      <c r="B2167" s="151"/>
      <c r="D2167" s="141" t="s">
        <v>196</v>
      </c>
      <c r="E2167" s="152" t="s">
        <v>1</v>
      </c>
      <c r="F2167" s="153" t="s">
        <v>2092</v>
      </c>
      <c r="H2167" s="154">
        <v>11.48</v>
      </c>
      <c r="L2167" s="151"/>
      <c r="M2167" s="155"/>
      <c r="T2167" s="156"/>
      <c r="AT2167" s="152" t="s">
        <v>196</v>
      </c>
      <c r="AU2167" s="152" t="s">
        <v>190</v>
      </c>
      <c r="AV2167" s="13" t="s">
        <v>190</v>
      </c>
      <c r="AW2167" s="13" t="s">
        <v>27</v>
      </c>
      <c r="AX2167" s="13" t="s">
        <v>72</v>
      </c>
      <c r="AY2167" s="152" t="s">
        <v>182</v>
      </c>
    </row>
    <row r="2168" spans="2:65" s="13" customFormat="1">
      <c r="B2168" s="151"/>
      <c r="D2168" s="141" t="s">
        <v>196</v>
      </c>
      <c r="E2168" s="152" t="s">
        <v>1</v>
      </c>
      <c r="F2168" s="153" t="s">
        <v>2093</v>
      </c>
      <c r="H2168" s="154">
        <v>1.53</v>
      </c>
      <c r="L2168" s="151"/>
      <c r="M2168" s="155"/>
      <c r="T2168" s="156"/>
      <c r="AT2168" s="152" t="s">
        <v>196</v>
      </c>
      <c r="AU2168" s="152" t="s">
        <v>190</v>
      </c>
      <c r="AV2168" s="13" t="s">
        <v>190</v>
      </c>
      <c r="AW2168" s="13" t="s">
        <v>27</v>
      </c>
      <c r="AX2168" s="13" t="s">
        <v>72</v>
      </c>
      <c r="AY2168" s="152" t="s">
        <v>182</v>
      </c>
    </row>
    <row r="2169" spans="2:65" s="15" customFormat="1">
      <c r="B2169" s="172"/>
      <c r="D2169" s="141" t="s">
        <v>196</v>
      </c>
      <c r="E2169" s="173" t="s">
        <v>1</v>
      </c>
      <c r="F2169" s="174" t="s">
        <v>379</v>
      </c>
      <c r="H2169" s="175">
        <v>18.82</v>
      </c>
      <c r="L2169" s="172"/>
      <c r="M2169" s="176"/>
      <c r="T2169" s="177"/>
      <c r="AT2169" s="173" t="s">
        <v>196</v>
      </c>
      <c r="AU2169" s="173" t="s">
        <v>190</v>
      </c>
      <c r="AV2169" s="15" t="s">
        <v>106</v>
      </c>
      <c r="AW2169" s="15" t="s">
        <v>27</v>
      </c>
      <c r="AX2169" s="15" t="s">
        <v>72</v>
      </c>
      <c r="AY2169" s="173" t="s">
        <v>182</v>
      </c>
    </row>
    <row r="2170" spans="2:65" s="14" customFormat="1">
      <c r="B2170" s="157"/>
      <c r="D2170" s="141" t="s">
        <v>196</v>
      </c>
      <c r="E2170" s="158" t="s">
        <v>1</v>
      </c>
      <c r="F2170" s="159" t="s">
        <v>201</v>
      </c>
      <c r="H2170" s="160">
        <v>22.74</v>
      </c>
      <c r="L2170" s="157"/>
      <c r="M2170" s="161"/>
      <c r="T2170" s="162"/>
      <c r="AT2170" s="158" t="s">
        <v>196</v>
      </c>
      <c r="AU2170" s="158" t="s">
        <v>190</v>
      </c>
      <c r="AV2170" s="14" t="s">
        <v>189</v>
      </c>
      <c r="AW2170" s="14" t="s">
        <v>27</v>
      </c>
      <c r="AX2170" s="14" t="s">
        <v>80</v>
      </c>
      <c r="AY2170" s="158" t="s">
        <v>182</v>
      </c>
    </row>
    <row r="2171" spans="2:65" s="1" customFormat="1" ht="16.5" customHeight="1">
      <c r="B2171" s="29"/>
      <c r="C2171" s="129" t="s">
        <v>2094</v>
      </c>
      <c r="D2171" s="129" t="s">
        <v>184</v>
      </c>
      <c r="E2171" s="130" t="s">
        <v>2095</v>
      </c>
      <c r="F2171" s="131" t="s">
        <v>2096</v>
      </c>
      <c r="G2171" s="132" t="s">
        <v>187</v>
      </c>
      <c r="H2171" s="133">
        <v>218.29</v>
      </c>
      <c r="I2171" s="134">
        <v>42.5</v>
      </c>
      <c r="J2171" s="134">
        <f>ROUND(I2171*H2171,2)</f>
        <v>9277.33</v>
      </c>
      <c r="K2171" s="131" t="s">
        <v>188</v>
      </c>
      <c r="L2171" s="29"/>
      <c r="M2171" s="135" t="s">
        <v>1</v>
      </c>
      <c r="N2171" s="136" t="s">
        <v>38</v>
      </c>
      <c r="O2171" s="137">
        <v>0.04</v>
      </c>
      <c r="P2171" s="137">
        <f>O2171*H2171</f>
        <v>8.7316000000000003</v>
      </c>
      <c r="Q2171" s="137">
        <v>1E-4</v>
      </c>
      <c r="R2171" s="137">
        <f>Q2171*H2171</f>
        <v>2.1829000000000001E-2</v>
      </c>
      <c r="S2171" s="137">
        <v>0</v>
      </c>
      <c r="T2171" s="138">
        <f>S2171*H2171</f>
        <v>0</v>
      </c>
      <c r="AR2171" s="139" t="s">
        <v>271</v>
      </c>
      <c r="AT2171" s="139" t="s">
        <v>184</v>
      </c>
      <c r="AU2171" s="139" t="s">
        <v>190</v>
      </c>
      <c r="AY2171" s="17" t="s">
        <v>182</v>
      </c>
      <c r="BE2171" s="140">
        <f>IF(N2171="základní",J2171,0)</f>
        <v>0</v>
      </c>
      <c r="BF2171" s="140">
        <f>IF(N2171="snížená",J2171,0)</f>
        <v>9277.33</v>
      </c>
      <c r="BG2171" s="140">
        <f>IF(N2171="zákl. přenesená",J2171,0)</f>
        <v>0</v>
      </c>
      <c r="BH2171" s="140">
        <f>IF(N2171="sníž. přenesená",J2171,0)</f>
        <v>0</v>
      </c>
      <c r="BI2171" s="140">
        <f>IF(N2171="nulová",J2171,0)</f>
        <v>0</v>
      </c>
      <c r="BJ2171" s="17" t="s">
        <v>190</v>
      </c>
      <c r="BK2171" s="140">
        <f>ROUND(I2171*H2171,2)</f>
        <v>9277.33</v>
      </c>
      <c r="BL2171" s="17" t="s">
        <v>271</v>
      </c>
      <c r="BM2171" s="139" t="s">
        <v>2097</v>
      </c>
    </row>
    <row r="2172" spans="2:65" s="1" customFormat="1" ht="19.5">
      <c r="B2172" s="29"/>
      <c r="D2172" s="141" t="s">
        <v>192</v>
      </c>
      <c r="F2172" s="142" t="s">
        <v>2098</v>
      </c>
      <c r="L2172" s="29"/>
      <c r="M2172" s="143"/>
      <c r="T2172" s="53"/>
      <c r="AT2172" s="17" t="s">
        <v>192</v>
      </c>
      <c r="AU2172" s="17" t="s">
        <v>190</v>
      </c>
    </row>
    <row r="2173" spans="2:65" s="1" customFormat="1">
      <c r="B2173" s="29"/>
      <c r="D2173" s="144" t="s">
        <v>194</v>
      </c>
      <c r="F2173" s="145" t="s">
        <v>2099</v>
      </c>
      <c r="L2173" s="29"/>
      <c r="M2173" s="143"/>
      <c r="T2173" s="53"/>
      <c r="AT2173" s="17" t="s">
        <v>194</v>
      </c>
      <c r="AU2173" s="17" t="s">
        <v>190</v>
      </c>
    </row>
    <row r="2174" spans="2:65" s="13" customFormat="1">
      <c r="B2174" s="151"/>
      <c r="D2174" s="141" t="s">
        <v>196</v>
      </c>
      <c r="E2174" s="152" t="s">
        <v>1</v>
      </c>
      <c r="F2174" s="153" t="s">
        <v>2100</v>
      </c>
      <c r="H2174" s="154">
        <v>195.55</v>
      </c>
      <c r="L2174" s="151"/>
      <c r="M2174" s="155"/>
      <c r="T2174" s="156"/>
      <c r="AT2174" s="152" t="s">
        <v>196</v>
      </c>
      <c r="AU2174" s="152" t="s">
        <v>190</v>
      </c>
      <c r="AV2174" s="13" t="s">
        <v>190</v>
      </c>
      <c r="AW2174" s="13" t="s">
        <v>27</v>
      </c>
      <c r="AX2174" s="13" t="s">
        <v>72</v>
      </c>
      <c r="AY2174" s="152" t="s">
        <v>182</v>
      </c>
    </row>
    <row r="2175" spans="2:65" s="13" customFormat="1">
      <c r="B2175" s="151"/>
      <c r="D2175" s="141" t="s">
        <v>196</v>
      </c>
      <c r="E2175" s="152" t="s">
        <v>1</v>
      </c>
      <c r="F2175" s="153" t="s">
        <v>2101</v>
      </c>
      <c r="H2175" s="154">
        <v>22.74</v>
      </c>
      <c r="L2175" s="151"/>
      <c r="M2175" s="155"/>
      <c r="T2175" s="156"/>
      <c r="AT2175" s="152" t="s">
        <v>196</v>
      </c>
      <c r="AU2175" s="152" t="s">
        <v>190</v>
      </c>
      <c r="AV2175" s="13" t="s">
        <v>190</v>
      </c>
      <c r="AW2175" s="13" t="s">
        <v>27</v>
      </c>
      <c r="AX2175" s="13" t="s">
        <v>72</v>
      </c>
      <c r="AY2175" s="152" t="s">
        <v>182</v>
      </c>
    </row>
    <row r="2176" spans="2:65" s="14" customFormat="1">
      <c r="B2176" s="157"/>
      <c r="D2176" s="141" t="s">
        <v>196</v>
      </c>
      <c r="E2176" s="158" t="s">
        <v>1</v>
      </c>
      <c r="F2176" s="159" t="s">
        <v>201</v>
      </c>
      <c r="H2176" s="160">
        <v>218.29</v>
      </c>
      <c r="L2176" s="157"/>
      <c r="M2176" s="161"/>
      <c r="T2176" s="162"/>
      <c r="AT2176" s="158" t="s">
        <v>196</v>
      </c>
      <c r="AU2176" s="158" t="s">
        <v>190</v>
      </c>
      <c r="AV2176" s="14" t="s">
        <v>189</v>
      </c>
      <c r="AW2176" s="14" t="s">
        <v>27</v>
      </c>
      <c r="AX2176" s="14" t="s">
        <v>80</v>
      </c>
      <c r="AY2176" s="158" t="s">
        <v>182</v>
      </c>
    </row>
    <row r="2177" spans="2:65" s="1" customFormat="1" ht="21.75" customHeight="1">
      <c r="B2177" s="29"/>
      <c r="C2177" s="129" t="s">
        <v>2102</v>
      </c>
      <c r="D2177" s="129" t="s">
        <v>184</v>
      </c>
      <c r="E2177" s="130" t="s">
        <v>2103</v>
      </c>
      <c r="F2177" s="131" t="s">
        <v>2104</v>
      </c>
      <c r="G2177" s="132" t="s">
        <v>187</v>
      </c>
      <c r="H2177" s="133">
        <v>218.29</v>
      </c>
      <c r="I2177" s="134">
        <v>313</v>
      </c>
      <c r="J2177" s="134">
        <f>ROUND(I2177*H2177,2)</f>
        <v>68324.77</v>
      </c>
      <c r="K2177" s="131" t="s">
        <v>188</v>
      </c>
      <c r="L2177" s="29"/>
      <c r="M2177" s="135" t="s">
        <v>1</v>
      </c>
      <c r="N2177" s="136" t="s">
        <v>38</v>
      </c>
      <c r="O2177" s="137">
        <v>0.40500000000000003</v>
      </c>
      <c r="P2177" s="137">
        <f>O2177*H2177</f>
        <v>88.407449999999997</v>
      </c>
      <c r="Q2177" s="137">
        <v>1.6000000000000001E-3</v>
      </c>
      <c r="R2177" s="137">
        <f>Q2177*H2177</f>
        <v>0.34926400000000002</v>
      </c>
      <c r="S2177" s="137">
        <v>0</v>
      </c>
      <c r="T2177" s="138">
        <f>S2177*H2177</f>
        <v>0</v>
      </c>
      <c r="AR2177" s="139" t="s">
        <v>271</v>
      </c>
      <c r="AT2177" s="139" t="s">
        <v>184</v>
      </c>
      <c r="AU2177" s="139" t="s">
        <v>190</v>
      </c>
      <c r="AY2177" s="17" t="s">
        <v>182</v>
      </c>
      <c r="BE2177" s="140">
        <f>IF(N2177="základní",J2177,0)</f>
        <v>0</v>
      </c>
      <c r="BF2177" s="140">
        <f>IF(N2177="snížená",J2177,0)</f>
        <v>68324.77</v>
      </c>
      <c r="BG2177" s="140">
        <f>IF(N2177="zákl. přenesená",J2177,0)</f>
        <v>0</v>
      </c>
      <c r="BH2177" s="140">
        <f>IF(N2177="sníž. přenesená",J2177,0)</f>
        <v>0</v>
      </c>
      <c r="BI2177" s="140">
        <f>IF(N2177="nulová",J2177,0)</f>
        <v>0</v>
      </c>
      <c r="BJ2177" s="17" t="s">
        <v>190</v>
      </c>
      <c r="BK2177" s="140">
        <f>ROUND(I2177*H2177,2)</f>
        <v>68324.77</v>
      </c>
      <c r="BL2177" s="17" t="s">
        <v>271</v>
      </c>
      <c r="BM2177" s="139" t="s">
        <v>2105</v>
      </c>
    </row>
    <row r="2178" spans="2:65" s="1" customFormat="1" ht="19.5">
      <c r="B2178" s="29"/>
      <c r="D2178" s="141" t="s">
        <v>192</v>
      </c>
      <c r="F2178" s="142" t="s">
        <v>2106</v>
      </c>
      <c r="L2178" s="29"/>
      <c r="M2178" s="143"/>
      <c r="T2178" s="53"/>
      <c r="AT2178" s="17" t="s">
        <v>192</v>
      </c>
      <c r="AU2178" s="17" t="s">
        <v>190</v>
      </c>
    </row>
    <row r="2179" spans="2:65" s="1" customFormat="1">
      <c r="B2179" s="29"/>
      <c r="D2179" s="144" t="s">
        <v>194</v>
      </c>
      <c r="F2179" s="145" t="s">
        <v>2107</v>
      </c>
      <c r="L2179" s="29"/>
      <c r="M2179" s="143"/>
      <c r="T2179" s="53"/>
      <c r="AT2179" s="17" t="s">
        <v>194</v>
      </c>
      <c r="AU2179" s="17" t="s">
        <v>190</v>
      </c>
    </row>
    <row r="2180" spans="2:65" s="13" customFormat="1">
      <c r="B2180" s="151"/>
      <c r="D2180" s="141" t="s">
        <v>196</v>
      </c>
      <c r="E2180" s="152" t="s">
        <v>1</v>
      </c>
      <c r="F2180" s="153" t="s">
        <v>2108</v>
      </c>
      <c r="H2180" s="154">
        <v>218.29</v>
      </c>
      <c r="L2180" s="151"/>
      <c r="M2180" s="155"/>
      <c r="T2180" s="156"/>
      <c r="AT2180" s="152" t="s">
        <v>196</v>
      </c>
      <c r="AU2180" s="152" t="s">
        <v>190</v>
      </c>
      <c r="AV2180" s="13" t="s">
        <v>190</v>
      </c>
      <c r="AW2180" s="13" t="s">
        <v>27</v>
      </c>
      <c r="AX2180" s="13" t="s">
        <v>80</v>
      </c>
      <c r="AY2180" s="152" t="s">
        <v>182</v>
      </c>
    </row>
    <row r="2181" spans="2:65" s="11" customFormat="1" ht="22.9" customHeight="1">
      <c r="B2181" s="118"/>
      <c r="D2181" s="119" t="s">
        <v>71</v>
      </c>
      <c r="E2181" s="127" t="s">
        <v>2109</v>
      </c>
      <c r="F2181" s="127" t="s">
        <v>2110</v>
      </c>
      <c r="J2181" s="128">
        <f>BK2181</f>
        <v>116988.09</v>
      </c>
      <c r="L2181" s="118"/>
      <c r="M2181" s="122"/>
      <c r="P2181" s="123">
        <f>SUM(P2182:P2239)</f>
        <v>106.33432499999999</v>
      </c>
      <c r="R2181" s="123">
        <f>SUM(R2182:R2239)</f>
        <v>0.51565959999999988</v>
      </c>
      <c r="T2181" s="124">
        <f>SUM(T2182:T2239)</f>
        <v>0</v>
      </c>
      <c r="AR2181" s="119" t="s">
        <v>190</v>
      </c>
      <c r="AT2181" s="125" t="s">
        <v>71</v>
      </c>
      <c r="AU2181" s="125" t="s">
        <v>80</v>
      </c>
      <c r="AY2181" s="119" t="s">
        <v>182</v>
      </c>
      <c r="BK2181" s="126">
        <f>SUM(BK2182:BK2239)</f>
        <v>116988.09</v>
      </c>
    </row>
    <row r="2182" spans="2:65" s="1" customFormat="1" ht="24.2" customHeight="1">
      <c r="B2182" s="29"/>
      <c r="C2182" s="129" t="s">
        <v>2111</v>
      </c>
      <c r="D2182" s="129" t="s">
        <v>184</v>
      </c>
      <c r="E2182" s="130" t="s">
        <v>2112</v>
      </c>
      <c r="F2182" s="131" t="s">
        <v>2113</v>
      </c>
      <c r="G2182" s="132" t="s">
        <v>296</v>
      </c>
      <c r="H2182" s="133">
        <v>9.5500000000000007</v>
      </c>
      <c r="I2182" s="134">
        <v>563</v>
      </c>
      <c r="J2182" s="134">
        <f>ROUND(I2182*H2182,2)</f>
        <v>5376.65</v>
      </c>
      <c r="K2182" s="131" t="s">
        <v>188</v>
      </c>
      <c r="L2182" s="29"/>
      <c r="M2182" s="135" t="s">
        <v>1</v>
      </c>
      <c r="N2182" s="136" t="s">
        <v>38</v>
      </c>
      <c r="O2182" s="137">
        <v>0.69499999999999995</v>
      </c>
      <c r="P2182" s="137">
        <f>O2182*H2182</f>
        <v>6.6372499999999999</v>
      </c>
      <c r="Q2182" s="137">
        <v>0</v>
      </c>
      <c r="R2182" s="137">
        <f>Q2182*H2182</f>
        <v>0</v>
      </c>
      <c r="S2182" s="137">
        <v>0</v>
      </c>
      <c r="T2182" s="138">
        <f>S2182*H2182</f>
        <v>0</v>
      </c>
      <c r="AR2182" s="139" t="s">
        <v>271</v>
      </c>
      <c r="AT2182" s="139" t="s">
        <v>184</v>
      </c>
      <c r="AU2182" s="139" t="s">
        <v>190</v>
      </c>
      <c r="AY2182" s="17" t="s">
        <v>182</v>
      </c>
      <c r="BE2182" s="140">
        <f>IF(N2182="základní",J2182,0)</f>
        <v>0</v>
      </c>
      <c r="BF2182" s="140">
        <f>IF(N2182="snížená",J2182,0)</f>
        <v>5376.65</v>
      </c>
      <c r="BG2182" s="140">
        <f>IF(N2182="zákl. přenesená",J2182,0)</f>
        <v>0</v>
      </c>
      <c r="BH2182" s="140">
        <f>IF(N2182="sníž. přenesená",J2182,0)</f>
        <v>0</v>
      </c>
      <c r="BI2182" s="140">
        <f>IF(N2182="nulová",J2182,0)</f>
        <v>0</v>
      </c>
      <c r="BJ2182" s="17" t="s">
        <v>190</v>
      </c>
      <c r="BK2182" s="140">
        <f>ROUND(I2182*H2182,2)</f>
        <v>5376.65</v>
      </c>
      <c r="BL2182" s="17" t="s">
        <v>271</v>
      </c>
      <c r="BM2182" s="139" t="s">
        <v>2114</v>
      </c>
    </row>
    <row r="2183" spans="2:65" s="1" customFormat="1" ht="19.5">
      <c r="B2183" s="29"/>
      <c r="D2183" s="141" t="s">
        <v>192</v>
      </c>
      <c r="F2183" s="142" t="s">
        <v>2115</v>
      </c>
      <c r="L2183" s="29"/>
      <c r="M2183" s="143"/>
      <c r="T2183" s="53"/>
      <c r="AT2183" s="17" t="s">
        <v>192</v>
      </c>
      <c r="AU2183" s="17" t="s">
        <v>190</v>
      </c>
    </row>
    <row r="2184" spans="2:65" s="1" customFormat="1">
      <c r="B2184" s="29"/>
      <c r="D2184" s="144" t="s">
        <v>194</v>
      </c>
      <c r="F2184" s="145" t="s">
        <v>2116</v>
      </c>
      <c r="L2184" s="29"/>
      <c r="M2184" s="143"/>
      <c r="T2184" s="53"/>
      <c r="AT2184" s="17" t="s">
        <v>194</v>
      </c>
      <c r="AU2184" s="17" t="s">
        <v>190</v>
      </c>
    </row>
    <row r="2185" spans="2:65" s="12" customFormat="1">
      <c r="B2185" s="146"/>
      <c r="D2185" s="141" t="s">
        <v>196</v>
      </c>
      <c r="E2185" s="147" t="s">
        <v>1</v>
      </c>
      <c r="F2185" s="148" t="s">
        <v>2117</v>
      </c>
      <c r="H2185" s="147" t="s">
        <v>1</v>
      </c>
      <c r="L2185" s="146"/>
      <c r="M2185" s="149"/>
      <c r="T2185" s="150"/>
      <c r="AT2185" s="147" t="s">
        <v>196</v>
      </c>
      <c r="AU2185" s="147" t="s">
        <v>190</v>
      </c>
      <c r="AV2185" s="12" t="s">
        <v>80</v>
      </c>
      <c r="AW2185" s="12" t="s">
        <v>27</v>
      </c>
      <c r="AX2185" s="12" t="s">
        <v>72</v>
      </c>
      <c r="AY2185" s="147" t="s">
        <v>182</v>
      </c>
    </row>
    <row r="2186" spans="2:65" s="13" customFormat="1">
      <c r="B2186" s="151"/>
      <c r="D2186" s="141" t="s">
        <v>196</v>
      </c>
      <c r="E2186" s="152" t="s">
        <v>1</v>
      </c>
      <c r="F2186" s="153" t="s">
        <v>2118</v>
      </c>
      <c r="H2186" s="154">
        <v>9.5500000000000007</v>
      </c>
      <c r="L2186" s="151"/>
      <c r="M2186" s="155"/>
      <c r="T2186" s="156"/>
      <c r="AT2186" s="152" t="s">
        <v>196</v>
      </c>
      <c r="AU2186" s="152" t="s">
        <v>190</v>
      </c>
      <c r="AV2186" s="13" t="s">
        <v>190</v>
      </c>
      <c r="AW2186" s="13" t="s">
        <v>27</v>
      </c>
      <c r="AX2186" s="13" t="s">
        <v>80</v>
      </c>
      <c r="AY2186" s="152" t="s">
        <v>182</v>
      </c>
    </row>
    <row r="2187" spans="2:65" s="1" customFormat="1" ht="21.75" customHeight="1">
      <c r="B2187" s="29"/>
      <c r="C2187" s="163" t="s">
        <v>2119</v>
      </c>
      <c r="D2187" s="163" t="s">
        <v>325</v>
      </c>
      <c r="E2187" s="164" t="s">
        <v>2120</v>
      </c>
      <c r="F2187" s="165" t="s">
        <v>2121</v>
      </c>
      <c r="G2187" s="166" t="s">
        <v>265</v>
      </c>
      <c r="H2187" s="167">
        <v>4.8000000000000001E-2</v>
      </c>
      <c r="I2187" s="168">
        <v>45600</v>
      </c>
      <c r="J2187" s="168">
        <f>ROUND(I2187*H2187,2)</f>
        <v>2188.8000000000002</v>
      </c>
      <c r="K2187" s="165" t="s">
        <v>188</v>
      </c>
      <c r="L2187" s="169"/>
      <c r="M2187" s="170" t="s">
        <v>1</v>
      </c>
      <c r="N2187" s="171" t="s">
        <v>38</v>
      </c>
      <c r="O2187" s="137">
        <v>0</v>
      </c>
      <c r="P2187" s="137">
        <f>O2187*H2187</f>
        <v>0</v>
      </c>
      <c r="Q2187" s="137">
        <v>1</v>
      </c>
      <c r="R2187" s="137">
        <f>Q2187*H2187</f>
        <v>4.8000000000000001E-2</v>
      </c>
      <c r="S2187" s="137">
        <v>0</v>
      </c>
      <c r="T2187" s="138">
        <f>S2187*H2187</f>
        <v>0</v>
      </c>
      <c r="AR2187" s="139" t="s">
        <v>1381</v>
      </c>
      <c r="AT2187" s="139" t="s">
        <v>325</v>
      </c>
      <c r="AU2187" s="139" t="s">
        <v>190</v>
      </c>
      <c r="AY2187" s="17" t="s">
        <v>182</v>
      </c>
      <c r="BE2187" s="140">
        <f>IF(N2187="základní",J2187,0)</f>
        <v>0</v>
      </c>
      <c r="BF2187" s="140">
        <f>IF(N2187="snížená",J2187,0)</f>
        <v>2188.8000000000002</v>
      </c>
      <c r="BG2187" s="140">
        <f>IF(N2187="zákl. přenesená",J2187,0)</f>
        <v>0</v>
      </c>
      <c r="BH2187" s="140">
        <f>IF(N2187="sníž. přenesená",J2187,0)</f>
        <v>0</v>
      </c>
      <c r="BI2187" s="140">
        <f>IF(N2187="nulová",J2187,0)</f>
        <v>0</v>
      </c>
      <c r="BJ2187" s="17" t="s">
        <v>190</v>
      </c>
      <c r="BK2187" s="140">
        <f>ROUND(I2187*H2187,2)</f>
        <v>2188.8000000000002</v>
      </c>
      <c r="BL2187" s="17" t="s">
        <v>271</v>
      </c>
      <c r="BM2187" s="139" t="s">
        <v>2122</v>
      </c>
    </row>
    <row r="2188" spans="2:65" s="1" customFormat="1">
      <c r="B2188" s="29"/>
      <c r="D2188" s="141" t="s">
        <v>192</v>
      </c>
      <c r="F2188" s="142" t="s">
        <v>2121</v>
      </c>
      <c r="L2188" s="29"/>
      <c r="M2188" s="143"/>
      <c r="T2188" s="53"/>
      <c r="AT2188" s="17" t="s">
        <v>192</v>
      </c>
      <c r="AU2188" s="17" t="s">
        <v>190</v>
      </c>
    </row>
    <row r="2189" spans="2:65" s="13" customFormat="1">
      <c r="B2189" s="151"/>
      <c r="D2189" s="141" t="s">
        <v>196</v>
      </c>
      <c r="F2189" s="153" t="s">
        <v>2123</v>
      </c>
      <c r="H2189" s="154">
        <v>4.8000000000000001E-2</v>
      </c>
      <c r="L2189" s="151"/>
      <c r="M2189" s="155"/>
      <c r="T2189" s="156"/>
      <c r="AT2189" s="152" t="s">
        <v>196</v>
      </c>
      <c r="AU2189" s="152" t="s">
        <v>190</v>
      </c>
      <c r="AV2189" s="13" t="s">
        <v>190</v>
      </c>
      <c r="AW2189" s="13" t="s">
        <v>4</v>
      </c>
      <c r="AX2189" s="13" t="s">
        <v>80</v>
      </c>
      <c r="AY2189" s="152" t="s">
        <v>182</v>
      </c>
    </row>
    <row r="2190" spans="2:65" s="1" customFormat="1" ht="24.2" customHeight="1">
      <c r="B2190" s="29"/>
      <c r="C2190" s="129" t="s">
        <v>2124</v>
      </c>
      <c r="D2190" s="129" t="s">
        <v>184</v>
      </c>
      <c r="E2190" s="130" t="s">
        <v>2125</v>
      </c>
      <c r="F2190" s="131" t="s">
        <v>2126</v>
      </c>
      <c r="G2190" s="132" t="s">
        <v>296</v>
      </c>
      <c r="H2190" s="133">
        <v>88.641000000000005</v>
      </c>
      <c r="I2190" s="134">
        <v>819</v>
      </c>
      <c r="J2190" s="134">
        <f>ROUND(I2190*H2190,2)</f>
        <v>72596.98</v>
      </c>
      <c r="K2190" s="131" t="s">
        <v>188</v>
      </c>
      <c r="L2190" s="29"/>
      <c r="M2190" s="135" t="s">
        <v>1</v>
      </c>
      <c r="N2190" s="136" t="s">
        <v>38</v>
      </c>
      <c r="O2190" s="137">
        <v>0.995</v>
      </c>
      <c r="P2190" s="137">
        <f>O2190*H2190</f>
        <v>88.197794999999999</v>
      </c>
      <c r="Q2190" s="137">
        <v>0</v>
      </c>
      <c r="R2190" s="137">
        <f>Q2190*H2190</f>
        <v>0</v>
      </c>
      <c r="S2190" s="137">
        <v>0</v>
      </c>
      <c r="T2190" s="138">
        <f>S2190*H2190</f>
        <v>0</v>
      </c>
      <c r="AR2190" s="139" t="s">
        <v>271</v>
      </c>
      <c r="AT2190" s="139" t="s">
        <v>184</v>
      </c>
      <c r="AU2190" s="139" t="s">
        <v>190</v>
      </c>
      <c r="AY2190" s="17" t="s">
        <v>182</v>
      </c>
      <c r="BE2190" s="140">
        <f>IF(N2190="základní",J2190,0)</f>
        <v>0</v>
      </c>
      <c r="BF2190" s="140">
        <f>IF(N2190="snížená",J2190,0)</f>
        <v>72596.98</v>
      </c>
      <c r="BG2190" s="140">
        <f>IF(N2190="zákl. přenesená",J2190,0)</f>
        <v>0</v>
      </c>
      <c r="BH2190" s="140">
        <f>IF(N2190="sníž. přenesená",J2190,0)</f>
        <v>0</v>
      </c>
      <c r="BI2190" s="140">
        <f>IF(N2190="nulová",J2190,0)</f>
        <v>0</v>
      </c>
      <c r="BJ2190" s="17" t="s">
        <v>190</v>
      </c>
      <c r="BK2190" s="140">
        <f>ROUND(I2190*H2190,2)</f>
        <v>72596.98</v>
      </c>
      <c r="BL2190" s="17" t="s">
        <v>271</v>
      </c>
      <c r="BM2190" s="139" t="s">
        <v>2127</v>
      </c>
    </row>
    <row r="2191" spans="2:65" s="1" customFormat="1" ht="19.5">
      <c r="B2191" s="29"/>
      <c r="D2191" s="141" t="s">
        <v>192</v>
      </c>
      <c r="F2191" s="142" t="s">
        <v>2128</v>
      </c>
      <c r="L2191" s="29"/>
      <c r="M2191" s="143"/>
      <c r="T2191" s="53"/>
      <c r="AT2191" s="17" t="s">
        <v>192</v>
      </c>
      <c r="AU2191" s="17" t="s">
        <v>190</v>
      </c>
    </row>
    <row r="2192" spans="2:65" s="1" customFormat="1">
      <c r="B2192" s="29"/>
      <c r="D2192" s="144" t="s">
        <v>194</v>
      </c>
      <c r="F2192" s="145" t="s">
        <v>2129</v>
      </c>
      <c r="L2192" s="29"/>
      <c r="M2192" s="143"/>
      <c r="T2192" s="53"/>
      <c r="AT2192" s="17" t="s">
        <v>194</v>
      </c>
      <c r="AU2192" s="17" t="s">
        <v>190</v>
      </c>
    </row>
    <row r="2193" spans="2:65" s="12" customFormat="1">
      <c r="B2193" s="146"/>
      <c r="D2193" s="141" t="s">
        <v>196</v>
      </c>
      <c r="E2193" s="147" t="s">
        <v>1</v>
      </c>
      <c r="F2193" s="148" t="s">
        <v>1543</v>
      </c>
      <c r="H2193" s="147" t="s">
        <v>1</v>
      </c>
      <c r="L2193" s="146"/>
      <c r="M2193" s="149"/>
      <c r="T2193" s="150"/>
      <c r="AT2193" s="147" t="s">
        <v>196</v>
      </c>
      <c r="AU2193" s="147" t="s">
        <v>190</v>
      </c>
      <c r="AV2193" s="12" t="s">
        <v>80</v>
      </c>
      <c r="AW2193" s="12" t="s">
        <v>27</v>
      </c>
      <c r="AX2193" s="12" t="s">
        <v>72</v>
      </c>
      <c r="AY2193" s="147" t="s">
        <v>182</v>
      </c>
    </row>
    <row r="2194" spans="2:65" s="13" customFormat="1">
      <c r="B2194" s="151"/>
      <c r="D2194" s="141" t="s">
        <v>196</v>
      </c>
      <c r="E2194" s="152" t="s">
        <v>1</v>
      </c>
      <c r="F2194" s="153" t="s">
        <v>2130</v>
      </c>
      <c r="H2194" s="154">
        <v>51.91</v>
      </c>
      <c r="L2194" s="151"/>
      <c r="M2194" s="155"/>
      <c r="T2194" s="156"/>
      <c r="AT2194" s="152" t="s">
        <v>196</v>
      </c>
      <c r="AU2194" s="152" t="s">
        <v>190</v>
      </c>
      <c r="AV2194" s="13" t="s">
        <v>190</v>
      </c>
      <c r="AW2194" s="13" t="s">
        <v>27</v>
      </c>
      <c r="AX2194" s="13" t="s">
        <v>72</v>
      </c>
      <c r="AY2194" s="152" t="s">
        <v>182</v>
      </c>
    </row>
    <row r="2195" spans="2:65" s="12" customFormat="1">
      <c r="B2195" s="146"/>
      <c r="D2195" s="141" t="s">
        <v>196</v>
      </c>
      <c r="E2195" s="147" t="s">
        <v>1</v>
      </c>
      <c r="F2195" s="148" t="s">
        <v>2131</v>
      </c>
      <c r="H2195" s="147" t="s">
        <v>1</v>
      </c>
      <c r="L2195" s="146"/>
      <c r="M2195" s="149"/>
      <c r="T2195" s="150"/>
      <c r="AT2195" s="147" t="s">
        <v>196</v>
      </c>
      <c r="AU2195" s="147" t="s">
        <v>190</v>
      </c>
      <c r="AV2195" s="12" t="s">
        <v>80</v>
      </c>
      <c r="AW2195" s="12" t="s">
        <v>27</v>
      </c>
      <c r="AX2195" s="12" t="s">
        <v>72</v>
      </c>
      <c r="AY2195" s="147" t="s">
        <v>182</v>
      </c>
    </row>
    <row r="2196" spans="2:65" s="13" customFormat="1">
      <c r="B2196" s="151"/>
      <c r="D2196" s="141" t="s">
        <v>196</v>
      </c>
      <c r="E2196" s="152" t="s">
        <v>1</v>
      </c>
      <c r="F2196" s="153" t="s">
        <v>2132</v>
      </c>
      <c r="H2196" s="154">
        <v>14.367000000000001</v>
      </c>
      <c r="L2196" s="151"/>
      <c r="M2196" s="155"/>
      <c r="T2196" s="156"/>
      <c r="AT2196" s="152" t="s">
        <v>196</v>
      </c>
      <c r="AU2196" s="152" t="s">
        <v>190</v>
      </c>
      <c r="AV2196" s="13" t="s">
        <v>190</v>
      </c>
      <c r="AW2196" s="13" t="s">
        <v>27</v>
      </c>
      <c r="AX2196" s="13" t="s">
        <v>72</v>
      </c>
      <c r="AY2196" s="152" t="s">
        <v>182</v>
      </c>
    </row>
    <row r="2197" spans="2:65" s="12" customFormat="1">
      <c r="B2197" s="146"/>
      <c r="D2197" s="141" t="s">
        <v>196</v>
      </c>
      <c r="E2197" s="147" t="s">
        <v>1</v>
      </c>
      <c r="F2197" s="148" t="s">
        <v>1546</v>
      </c>
      <c r="H2197" s="147" t="s">
        <v>1</v>
      </c>
      <c r="L2197" s="146"/>
      <c r="M2197" s="149"/>
      <c r="T2197" s="150"/>
      <c r="AT2197" s="147" t="s">
        <v>196</v>
      </c>
      <c r="AU2197" s="147" t="s">
        <v>190</v>
      </c>
      <c r="AV2197" s="12" t="s">
        <v>80</v>
      </c>
      <c r="AW2197" s="12" t="s">
        <v>27</v>
      </c>
      <c r="AX2197" s="12" t="s">
        <v>72</v>
      </c>
      <c r="AY2197" s="147" t="s">
        <v>182</v>
      </c>
    </row>
    <row r="2198" spans="2:65" s="13" customFormat="1">
      <c r="B2198" s="151"/>
      <c r="D2198" s="141" t="s">
        <v>196</v>
      </c>
      <c r="E2198" s="152" t="s">
        <v>1</v>
      </c>
      <c r="F2198" s="153" t="s">
        <v>2133</v>
      </c>
      <c r="H2198" s="154">
        <v>12.814</v>
      </c>
      <c r="L2198" s="151"/>
      <c r="M2198" s="155"/>
      <c r="T2198" s="156"/>
      <c r="AT2198" s="152" t="s">
        <v>196</v>
      </c>
      <c r="AU2198" s="152" t="s">
        <v>190</v>
      </c>
      <c r="AV2198" s="13" t="s">
        <v>190</v>
      </c>
      <c r="AW2198" s="13" t="s">
        <v>27</v>
      </c>
      <c r="AX2198" s="13" t="s">
        <v>72</v>
      </c>
      <c r="AY2198" s="152" t="s">
        <v>182</v>
      </c>
    </row>
    <row r="2199" spans="2:65" s="13" customFormat="1">
      <c r="B2199" s="151"/>
      <c r="D2199" s="141" t="s">
        <v>196</v>
      </c>
      <c r="E2199" s="152" t="s">
        <v>1</v>
      </c>
      <c r="F2199" s="153" t="s">
        <v>2118</v>
      </c>
      <c r="H2199" s="154">
        <v>9.5500000000000007</v>
      </c>
      <c r="L2199" s="151"/>
      <c r="M2199" s="155"/>
      <c r="T2199" s="156"/>
      <c r="AT2199" s="152" t="s">
        <v>196</v>
      </c>
      <c r="AU2199" s="152" t="s">
        <v>190</v>
      </c>
      <c r="AV2199" s="13" t="s">
        <v>190</v>
      </c>
      <c r="AW2199" s="13" t="s">
        <v>27</v>
      </c>
      <c r="AX2199" s="13" t="s">
        <v>72</v>
      </c>
      <c r="AY2199" s="152" t="s">
        <v>182</v>
      </c>
    </row>
    <row r="2200" spans="2:65" s="14" customFormat="1">
      <c r="B2200" s="157"/>
      <c r="D2200" s="141" t="s">
        <v>196</v>
      </c>
      <c r="E2200" s="158" t="s">
        <v>1</v>
      </c>
      <c r="F2200" s="159" t="s">
        <v>201</v>
      </c>
      <c r="H2200" s="160">
        <v>88.641000000000005</v>
      </c>
      <c r="L2200" s="157"/>
      <c r="M2200" s="161"/>
      <c r="T2200" s="162"/>
      <c r="AT2200" s="158" t="s">
        <v>196</v>
      </c>
      <c r="AU2200" s="158" t="s">
        <v>190</v>
      </c>
      <c r="AV2200" s="14" t="s">
        <v>189</v>
      </c>
      <c r="AW2200" s="14" t="s">
        <v>27</v>
      </c>
      <c r="AX2200" s="14" t="s">
        <v>80</v>
      </c>
      <c r="AY2200" s="158" t="s">
        <v>182</v>
      </c>
    </row>
    <row r="2201" spans="2:65" s="1" customFormat="1" ht="21.75" customHeight="1">
      <c r="B2201" s="29"/>
      <c r="C2201" s="163" t="s">
        <v>2134</v>
      </c>
      <c r="D2201" s="163" t="s">
        <v>325</v>
      </c>
      <c r="E2201" s="164" t="s">
        <v>2120</v>
      </c>
      <c r="F2201" s="165" t="s">
        <v>2121</v>
      </c>
      <c r="G2201" s="166" t="s">
        <v>265</v>
      </c>
      <c r="H2201" s="167">
        <v>0.443</v>
      </c>
      <c r="I2201" s="168">
        <v>45600</v>
      </c>
      <c r="J2201" s="168">
        <f>ROUND(I2201*H2201,2)</f>
        <v>20200.8</v>
      </c>
      <c r="K2201" s="165" t="s">
        <v>188</v>
      </c>
      <c r="L2201" s="169"/>
      <c r="M2201" s="170" t="s">
        <v>1</v>
      </c>
      <c r="N2201" s="171" t="s">
        <v>38</v>
      </c>
      <c r="O2201" s="137">
        <v>0</v>
      </c>
      <c r="P2201" s="137">
        <f>O2201*H2201</f>
        <v>0</v>
      </c>
      <c r="Q2201" s="137">
        <v>1</v>
      </c>
      <c r="R2201" s="137">
        <f>Q2201*H2201</f>
        <v>0.443</v>
      </c>
      <c r="S2201" s="137">
        <v>0</v>
      </c>
      <c r="T2201" s="138">
        <f>S2201*H2201</f>
        <v>0</v>
      </c>
      <c r="AR2201" s="139" t="s">
        <v>1381</v>
      </c>
      <c r="AT2201" s="139" t="s">
        <v>325</v>
      </c>
      <c r="AU2201" s="139" t="s">
        <v>190</v>
      </c>
      <c r="AY2201" s="17" t="s">
        <v>182</v>
      </c>
      <c r="BE2201" s="140">
        <f>IF(N2201="základní",J2201,0)</f>
        <v>0</v>
      </c>
      <c r="BF2201" s="140">
        <f>IF(N2201="snížená",J2201,0)</f>
        <v>20200.8</v>
      </c>
      <c r="BG2201" s="140">
        <f>IF(N2201="zákl. přenesená",J2201,0)</f>
        <v>0</v>
      </c>
      <c r="BH2201" s="140">
        <f>IF(N2201="sníž. přenesená",J2201,0)</f>
        <v>0</v>
      </c>
      <c r="BI2201" s="140">
        <f>IF(N2201="nulová",J2201,0)</f>
        <v>0</v>
      </c>
      <c r="BJ2201" s="17" t="s">
        <v>190</v>
      </c>
      <c r="BK2201" s="140">
        <f>ROUND(I2201*H2201,2)</f>
        <v>20200.8</v>
      </c>
      <c r="BL2201" s="17" t="s">
        <v>271</v>
      </c>
      <c r="BM2201" s="139" t="s">
        <v>2135</v>
      </c>
    </row>
    <row r="2202" spans="2:65" s="1" customFormat="1">
      <c r="B2202" s="29"/>
      <c r="D2202" s="141" t="s">
        <v>192</v>
      </c>
      <c r="F2202" s="142" t="s">
        <v>2121</v>
      </c>
      <c r="L2202" s="29"/>
      <c r="M2202" s="143"/>
      <c r="T2202" s="53"/>
      <c r="AT2202" s="17" t="s">
        <v>192</v>
      </c>
      <c r="AU2202" s="17" t="s">
        <v>190</v>
      </c>
    </row>
    <row r="2203" spans="2:65" s="13" customFormat="1">
      <c r="B2203" s="151"/>
      <c r="D2203" s="141" t="s">
        <v>196</v>
      </c>
      <c r="F2203" s="153" t="s">
        <v>2136</v>
      </c>
      <c r="H2203" s="154">
        <v>0.443</v>
      </c>
      <c r="L2203" s="151"/>
      <c r="M2203" s="155"/>
      <c r="T2203" s="156"/>
      <c r="AT2203" s="152" t="s">
        <v>196</v>
      </c>
      <c r="AU2203" s="152" t="s">
        <v>190</v>
      </c>
      <c r="AV2203" s="13" t="s">
        <v>190</v>
      </c>
      <c r="AW2203" s="13" t="s">
        <v>4</v>
      </c>
      <c r="AX2203" s="13" t="s">
        <v>80</v>
      </c>
      <c r="AY2203" s="152" t="s">
        <v>182</v>
      </c>
    </row>
    <row r="2204" spans="2:65" s="1" customFormat="1" ht="24.2" customHeight="1">
      <c r="B2204" s="29"/>
      <c r="C2204" s="129" t="s">
        <v>2137</v>
      </c>
      <c r="D2204" s="129" t="s">
        <v>184</v>
      </c>
      <c r="E2204" s="130" t="s">
        <v>2138</v>
      </c>
      <c r="F2204" s="131" t="s">
        <v>2139</v>
      </c>
      <c r="G2204" s="132" t="s">
        <v>296</v>
      </c>
      <c r="H2204" s="133">
        <v>3.5</v>
      </c>
      <c r="I2204" s="134">
        <v>414</v>
      </c>
      <c r="J2204" s="134">
        <f>ROUND(I2204*H2204,2)</f>
        <v>1449</v>
      </c>
      <c r="K2204" s="131" t="s">
        <v>188</v>
      </c>
      <c r="L2204" s="29"/>
      <c r="M2204" s="135" t="s">
        <v>1</v>
      </c>
      <c r="N2204" s="136" t="s">
        <v>38</v>
      </c>
      <c r="O2204" s="137">
        <v>0.315</v>
      </c>
      <c r="P2204" s="137">
        <f>O2204*H2204</f>
        <v>1.1025</v>
      </c>
      <c r="Q2204" s="137">
        <v>5.4000000000000001E-4</v>
      </c>
      <c r="R2204" s="137">
        <f>Q2204*H2204</f>
        <v>1.89E-3</v>
      </c>
      <c r="S2204" s="137">
        <v>0</v>
      </c>
      <c r="T2204" s="138">
        <f>S2204*H2204</f>
        <v>0</v>
      </c>
      <c r="AR2204" s="139" t="s">
        <v>271</v>
      </c>
      <c r="AT2204" s="139" t="s">
        <v>184</v>
      </c>
      <c r="AU2204" s="139" t="s">
        <v>190</v>
      </c>
      <c r="AY2204" s="17" t="s">
        <v>182</v>
      </c>
      <c r="BE2204" s="140">
        <f>IF(N2204="základní",J2204,0)</f>
        <v>0</v>
      </c>
      <c r="BF2204" s="140">
        <f>IF(N2204="snížená",J2204,0)</f>
        <v>1449</v>
      </c>
      <c r="BG2204" s="140">
        <f>IF(N2204="zákl. přenesená",J2204,0)</f>
        <v>0</v>
      </c>
      <c r="BH2204" s="140">
        <f>IF(N2204="sníž. přenesená",J2204,0)</f>
        <v>0</v>
      </c>
      <c r="BI2204" s="140">
        <f>IF(N2204="nulová",J2204,0)</f>
        <v>0</v>
      </c>
      <c r="BJ2204" s="17" t="s">
        <v>190</v>
      </c>
      <c r="BK2204" s="140">
        <f>ROUND(I2204*H2204,2)</f>
        <v>1449</v>
      </c>
      <c r="BL2204" s="17" t="s">
        <v>271</v>
      </c>
      <c r="BM2204" s="139" t="s">
        <v>2140</v>
      </c>
    </row>
    <row r="2205" spans="2:65" s="1" customFormat="1" ht="19.5">
      <c r="B2205" s="29"/>
      <c r="D2205" s="141" t="s">
        <v>192</v>
      </c>
      <c r="F2205" s="142" t="s">
        <v>2141</v>
      </c>
      <c r="L2205" s="29"/>
      <c r="M2205" s="143"/>
      <c r="T2205" s="53"/>
      <c r="AT2205" s="17" t="s">
        <v>192</v>
      </c>
      <c r="AU2205" s="17" t="s">
        <v>190</v>
      </c>
    </row>
    <row r="2206" spans="2:65" s="1" customFormat="1">
      <c r="B2206" s="29"/>
      <c r="D2206" s="144" t="s">
        <v>194</v>
      </c>
      <c r="F2206" s="145" t="s">
        <v>2142</v>
      </c>
      <c r="L2206" s="29"/>
      <c r="M2206" s="143"/>
      <c r="T2206" s="53"/>
      <c r="AT2206" s="17" t="s">
        <v>194</v>
      </c>
      <c r="AU2206" s="17" t="s">
        <v>190</v>
      </c>
    </row>
    <row r="2207" spans="2:65" s="12" customFormat="1">
      <c r="B2207" s="146"/>
      <c r="D2207" s="141" t="s">
        <v>196</v>
      </c>
      <c r="E2207" s="147" t="s">
        <v>1</v>
      </c>
      <c r="F2207" s="148" t="s">
        <v>364</v>
      </c>
      <c r="H2207" s="147" t="s">
        <v>1</v>
      </c>
      <c r="L2207" s="146"/>
      <c r="M2207" s="149"/>
      <c r="T2207" s="150"/>
      <c r="AT2207" s="147" t="s">
        <v>196</v>
      </c>
      <c r="AU2207" s="147" t="s">
        <v>190</v>
      </c>
      <c r="AV2207" s="12" t="s">
        <v>80</v>
      </c>
      <c r="AW2207" s="12" t="s">
        <v>27</v>
      </c>
      <c r="AX2207" s="12" t="s">
        <v>72</v>
      </c>
      <c r="AY2207" s="147" t="s">
        <v>182</v>
      </c>
    </row>
    <row r="2208" spans="2:65" s="12" customFormat="1">
      <c r="B2208" s="146"/>
      <c r="D2208" s="141" t="s">
        <v>196</v>
      </c>
      <c r="E2208" s="147" t="s">
        <v>1</v>
      </c>
      <c r="F2208" s="148" t="s">
        <v>372</v>
      </c>
      <c r="H2208" s="147" t="s">
        <v>1</v>
      </c>
      <c r="L2208" s="146"/>
      <c r="M2208" s="149"/>
      <c r="T2208" s="150"/>
      <c r="AT2208" s="147" t="s">
        <v>196</v>
      </c>
      <c r="AU2208" s="147" t="s">
        <v>190</v>
      </c>
      <c r="AV2208" s="12" t="s">
        <v>80</v>
      </c>
      <c r="AW2208" s="12" t="s">
        <v>27</v>
      </c>
      <c r="AX2208" s="12" t="s">
        <v>72</v>
      </c>
      <c r="AY2208" s="147" t="s">
        <v>182</v>
      </c>
    </row>
    <row r="2209" spans="2:65" s="13" customFormat="1">
      <c r="B2209" s="151"/>
      <c r="D2209" s="141" t="s">
        <v>196</v>
      </c>
      <c r="E2209" s="152" t="s">
        <v>1</v>
      </c>
      <c r="F2209" s="153" t="s">
        <v>80</v>
      </c>
      <c r="H2209" s="154">
        <v>1</v>
      </c>
      <c r="L2209" s="151"/>
      <c r="M2209" s="155"/>
      <c r="T2209" s="156"/>
      <c r="AT2209" s="152" t="s">
        <v>196</v>
      </c>
      <c r="AU2209" s="152" t="s">
        <v>190</v>
      </c>
      <c r="AV2209" s="13" t="s">
        <v>190</v>
      </c>
      <c r="AW2209" s="13" t="s">
        <v>27</v>
      </c>
      <c r="AX2209" s="13" t="s">
        <v>72</v>
      </c>
      <c r="AY2209" s="152" t="s">
        <v>182</v>
      </c>
    </row>
    <row r="2210" spans="2:65" s="12" customFormat="1">
      <c r="B2210" s="146"/>
      <c r="D2210" s="141" t="s">
        <v>196</v>
      </c>
      <c r="E2210" s="147" t="s">
        <v>1</v>
      </c>
      <c r="F2210" s="148" t="s">
        <v>385</v>
      </c>
      <c r="H2210" s="147" t="s">
        <v>1</v>
      </c>
      <c r="L2210" s="146"/>
      <c r="M2210" s="149"/>
      <c r="T2210" s="150"/>
      <c r="AT2210" s="147" t="s">
        <v>196</v>
      </c>
      <c r="AU2210" s="147" t="s">
        <v>190</v>
      </c>
      <c r="AV2210" s="12" t="s">
        <v>80</v>
      </c>
      <c r="AW2210" s="12" t="s">
        <v>27</v>
      </c>
      <c r="AX2210" s="12" t="s">
        <v>72</v>
      </c>
      <c r="AY2210" s="147" t="s">
        <v>182</v>
      </c>
    </row>
    <row r="2211" spans="2:65" s="13" customFormat="1">
      <c r="B2211" s="151"/>
      <c r="D2211" s="141" t="s">
        <v>196</v>
      </c>
      <c r="E2211" s="152" t="s">
        <v>1</v>
      </c>
      <c r="F2211" s="153" t="s">
        <v>2143</v>
      </c>
      <c r="H2211" s="154">
        <v>2.5</v>
      </c>
      <c r="L2211" s="151"/>
      <c r="M2211" s="155"/>
      <c r="T2211" s="156"/>
      <c r="AT2211" s="152" t="s">
        <v>196</v>
      </c>
      <c r="AU2211" s="152" t="s">
        <v>190</v>
      </c>
      <c r="AV2211" s="13" t="s">
        <v>190</v>
      </c>
      <c r="AW2211" s="13" t="s">
        <v>27</v>
      </c>
      <c r="AX2211" s="13" t="s">
        <v>72</v>
      </c>
      <c r="AY2211" s="152" t="s">
        <v>182</v>
      </c>
    </row>
    <row r="2212" spans="2:65" s="14" customFormat="1">
      <c r="B2212" s="157"/>
      <c r="D2212" s="141" t="s">
        <v>196</v>
      </c>
      <c r="E2212" s="158" t="s">
        <v>1</v>
      </c>
      <c r="F2212" s="159" t="s">
        <v>201</v>
      </c>
      <c r="H2212" s="160">
        <v>3.5</v>
      </c>
      <c r="L2212" s="157"/>
      <c r="M2212" s="161"/>
      <c r="T2212" s="162"/>
      <c r="AT2212" s="158" t="s">
        <v>196</v>
      </c>
      <c r="AU2212" s="158" t="s">
        <v>190</v>
      </c>
      <c r="AV2212" s="14" t="s">
        <v>189</v>
      </c>
      <c r="AW2212" s="14" t="s">
        <v>27</v>
      </c>
      <c r="AX2212" s="14" t="s">
        <v>80</v>
      </c>
      <c r="AY2212" s="158" t="s">
        <v>182</v>
      </c>
    </row>
    <row r="2213" spans="2:65" s="1" customFormat="1" ht="24.2" customHeight="1">
      <c r="B2213" s="29"/>
      <c r="C2213" s="129" t="s">
        <v>2144</v>
      </c>
      <c r="D2213" s="129" t="s">
        <v>184</v>
      </c>
      <c r="E2213" s="130" t="s">
        <v>2145</v>
      </c>
      <c r="F2213" s="131" t="s">
        <v>2146</v>
      </c>
      <c r="G2213" s="132" t="s">
        <v>296</v>
      </c>
      <c r="H2213" s="133">
        <v>17.559999999999999</v>
      </c>
      <c r="I2213" s="134">
        <v>582</v>
      </c>
      <c r="J2213" s="134">
        <f>ROUND(I2213*H2213,2)</f>
        <v>10219.92</v>
      </c>
      <c r="K2213" s="131" t="s">
        <v>188</v>
      </c>
      <c r="L2213" s="29"/>
      <c r="M2213" s="135" t="s">
        <v>1</v>
      </c>
      <c r="N2213" s="136" t="s">
        <v>38</v>
      </c>
      <c r="O2213" s="137">
        <v>0.36299999999999999</v>
      </c>
      <c r="P2213" s="137">
        <f>O2213*H2213</f>
        <v>6.3742799999999997</v>
      </c>
      <c r="Q2213" s="137">
        <v>9.7999999999999997E-4</v>
      </c>
      <c r="R2213" s="137">
        <f>Q2213*H2213</f>
        <v>1.72088E-2</v>
      </c>
      <c r="S2213" s="137">
        <v>0</v>
      </c>
      <c r="T2213" s="138">
        <f>S2213*H2213</f>
        <v>0</v>
      </c>
      <c r="AR2213" s="139" t="s">
        <v>271</v>
      </c>
      <c r="AT2213" s="139" t="s">
        <v>184</v>
      </c>
      <c r="AU2213" s="139" t="s">
        <v>190</v>
      </c>
      <c r="AY2213" s="17" t="s">
        <v>182</v>
      </c>
      <c r="BE2213" s="140">
        <f>IF(N2213="základní",J2213,0)</f>
        <v>0</v>
      </c>
      <c r="BF2213" s="140">
        <f>IF(N2213="snížená",J2213,0)</f>
        <v>10219.92</v>
      </c>
      <c r="BG2213" s="140">
        <f>IF(N2213="zákl. přenesená",J2213,0)</f>
        <v>0</v>
      </c>
      <c r="BH2213" s="140">
        <f>IF(N2213="sníž. přenesená",J2213,0)</f>
        <v>0</v>
      </c>
      <c r="BI2213" s="140">
        <f>IF(N2213="nulová",J2213,0)</f>
        <v>0</v>
      </c>
      <c r="BJ2213" s="17" t="s">
        <v>190</v>
      </c>
      <c r="BK2213" s="140">
        <f>ROUND(I2213*H2213,2)</f>
        <v>10219.92</v>
      </c>
      <c r="BL2213" s="17" t="s">
        <v>271</v>
      </c>
      <c r="BM2213" s="139" t="s">
        <v>2147</v>
      </c>
    </row>
    <row r="2214" spans="2:65" s="1" customFormat="1" ht="19.5">
      <c r="B2214" s="29"/>
      <c r="D2214" s="141" t="s">
        <v>192</v>
      </c>
      <c r="F2214" s="142" t="s">
        <v>2148</v>
      </c>
      <c r="L2214" s="29"/>
      <c r="M2214" s="143"/>
      <c r="T2214" s="53"/>
      <c r="AT2214" s="17" t="s">
        <v>192</v>
      </c>
      <c r="AU2214" s="17" t="s">
        <v>190</v>
      </c>
    </row>
    <row r="2215" spans="2:65" s="1" customFormat="1">
      <c r="B2215" s="29"/>
      <c r="D2215" s="144" t="s">
        <v>194</v>
      </c>
      <c r="F2215" s="145" t="s">
        <v>2149</v>
      </c>
      <c r="L2215" s="29"/>
      <c r="M2215" s="143"/>
      <c r="T2215" s="53"/>
      <c r="AT2215" s="17" t="s">
        <v>194</v>
      </c>
      <c r="AU2215" s="17" t="s">
        <v>190</v>
      </c>
    </row>
    <row r="2216" spans="2:65" s="12" customFormat="1">
      <c r="B2216" s="146"/>
      <c r="D2216" s="141" t="s">
        <v>196</v>
      </c>
      <c r="E2216" s="147" t="s">
        <v>1</v>
      </c>
      <c r="F2216" s="148" t="s">
        <v>2150</v>
      </c>
      <c r="H2216" s="147" t="s">
        <v>1</v>
      </c>
      <c r="L2216" s="146"/>
      <c r="M2216" s="149"/>
      <c r="T2216" s="150"/>
      <c r="AT2216" s="147" t="s">
        <v>196</v>
      </c>
      <c r="AU2216" s="147" t="s">
        <v>190</v>
      </c>
      <c r="AV2216" s="12" t="s">
        <v>80</v>
      </c>
      <c r="AW2216" s="12" t="s">
        <v>27</v>
      </c>
      <c r="AX2216" s="12" t="s">
        <v>72</v>
      </c>
      <c r="AY2216" s="147" t="s">
        <v>182</v>
      </c>
    </row>
    <row r="2217" spans="2:65" s="12" customFormat="1">
      <c r="B2217" s="146"/>
      <c r="D2217" s="141" t="s">
        <v>196</v>
      </c>
      <c r="E2217" s="147" t="s">
        <v>1</v>
      </c>
      <c r="F2217" s="148" t="s">
        <v>1050</v>
      </c>
      <c r="H2217" s="147" t="s">
        <v>1</v>
      </c>
      <c r="L2217" s="146"/>
      <c r="M2217" s="149"/>
      <c r="T2217" s="150"/>
      <c r="AT2217" s="147" t="s">
        <v>196</v>
      </c>
      <c r="AU2217" s="147" t="s">
        <v>190</v>
      </c>
      <c r="AV2217" s="12" t="s">
        <v>80</v>
      </c>
      <c r="AW2217" s="12" t="s">
        <v>27</v>
      </c>
      <c r="AX2217" s="12" t="s">
        <v>72</v>
      </c>
      <c r="AY2217" s="147" t="s">
        <v>182</v>
      </c>
    </row>
    <row r="2218" spans="2:65" s="13" customFormat="1">
      <c r="B2218" s="151"/>
      <c r="D2218" s="141" t="s">
        <v>196</v>
      </c>
      <c r="E2218" s="152" t="s">
        <v>1</v>
      </c>
      <c r="F2218" s="153" t="s">
        <v>2151</v>
      </c>
      <c r="H2218" s="154">
        <v>17.559999999999999</v>
      </c>
      <c r="L2218" s="151"/>
      <c r="M2218" s="155"/>
      <c r="T2218" s="156"/>
      <c r="AT2218" s="152" t="s">
        <v>196</v>
      </c>
      <c r="AU2218" s="152" t="s">
        <v>190</v>
      </c>
      <c r="AV2218" s="13" t="s">
        <v>190</v>
      </c>
      <c r="AW2218" s="13" t="s">
        <v>27</v>
      </c>
      <c r="AX2218" s="13" t="s">
        <v>80</v>
      </c>
      <c r="AY2218" s="152" t="s">
        <v>182</v>
      </c>
    </row>
    <row r="2219" spans="2:65" s="1" customFormat="1" ht="24.2" customHeight="1">
      <c r="B2219" s="29"/>
      <c r="C2219" s="129" t="s">
        <v>2152</v>
      </c>
      <c r="D2219" s="129" t="s">
        <v>184</v>
      </c>
      <c r="E2219" s="130" t="s">
        <v>2153</v>
      </c>
      <c r="F2219" s="131" t="s">
        <v>2154</v>
      </c>
      <c r="G2219" s="132" t="s">
        <v>296</v>
      </c>
      <c r="H2219" s="133">
        <v>3.26</v>
      </c>
      <c r="I2219" s="134">
        <v>587</v>
      </c>
      <c r="J2219" s="134">
        <f>ROUND(I2219*H2219,2)</f>
        <v>1913.62</v>
      </c>
      <c r="K2219" s="131" t="s">
        <v>188</v>
      </c>
      <c r="L2219" s="29"/>
      <c r="M2219" s="135" t="s">
        <v>1</v>
      </c>
      <c r="N2219" s="136" t="s">
        <v>38</v>
      </c>
      <c r="O2219" s="137">
        <v>0.33100000000000002</v>
      </c>
      <c r="P2219" s="137">
        <f>O2219*H2219</f>
        <v>1.0790599999999999</v>
      </c>
      <c r="Q2219" s="137">
        <v>1.1199999999999999E-3</v>
      </c>
      <c r="R2219" s="137">
        <f>Q2219*H2219</f>
        <v>3.6511999999999994E-3</v>
      </c>
      <c r="S2219" s="137">
        <v>0</v>
      </c>
      <c r="T2219" s="138">
        <f>S2219*H2219</f>
        <v>0</v>
      </c>
      <c r="AR2219" s="139" t="s">
        <v>271</v>
      </c>
      <c r="AT2219" s="139" t="s">
        <v>184</v>
      </c>
      <c r="AU2219" s="139" t="s">
        <v>190</v>
      </c>
      <c r="AY2219" s="17" t="s">
        <v>182</v>
      </c>
      <c r="BE2219" s="140">
        <f>IF(N2219="základní",J2219,0)</f>
        <v>0</v>
      </c>
      <c r="BF2219" s="140">
        <f>IF(N2219="snížená",J2219,0)</f>
        <v>1913.62</v>
      </c>
      <c r="BG2219" s="140">
        <f>IF(N2219="zákl. přenesená",J2219,0)</f>
        <v>0</v>
      </c>
      <c r="BH2219" s="140">
        <f>IF(N2219="sníž. přenesená",J2219,0)</f>
        <v>0</v>
      </c>
      <c r="BI2219" s="140">
        <f>IF(N2219="nulová",J2219,0)</f>
        <v>0</v>
      </c>
      <c r="BJ2219" s="17" t="s">
        <v>190</v>
      </c>
      <c r="BK2219" s="140">
        <f>ROUND(I2219*H2219,2)</f>
        <v>1913.62</v>
      </c>
      <c r="BL2219" s="17" t="s">
        <v>271</v>
      </c>
      <c r="BM2219" s="139" t="s">
        <v>2155</v>
      </c>
    </row>
    <row r="2220" spans="2:65" s="1" customFormat="1" ht="19.5">
      <c r="B2220" s="29"/>
      <c r="D2220" s="141" t="s">
        <v>192</v>
      </c>
      <c r="F2220" s="142" t="s">
        <v>2156</v>
      </c>
      <c r="L2220" s="29"/>
      <c r="M2220" s="143"/>
      <c r="T2220" s="53"/>
      <c r="AT2220" s="17" t="s">
        <v>192</v>
      </c>
      <c r="AU2220" s="17" t="s">
        <v>190</v>
      </c>
    </row>
    <row r="2221" spans="2:65" s="1" customFormat="1">
      <c r="B2221" s="29"/>
      <c r="D2221" s="144" t="s">
        <v>194</v>
      </c>
      <c r="F2221" s="145" t="s">
        <v>2157</v>
      </c>
      <c r="L2221" s="29"/>
      <c r="M2221" s="143"/>
      <c r="T2221" s="53"/>
      <c r="AT2221" s="17" t="s">
        <v>194</v>
      </c>
      <c r="AU2221" s="17" t="s">
        <v>190</v>
      </c>
    </row>
    <row r="2222" spans="2:65" s="12" customFormat="1">
      <c r="B2222" s="146"/>
      <c r="D2222" s="141" t="s">
        <v>196</v>
      </c>
      <c r="E2222" s="147" t="s">
        <v>1</v>
      </c>
      <c r="F2222" s="148" t="s">
        <v>364</v>
      </c>
      <c r="H2222" s="147" t="s">
        <v>1</v>
      </c>
      <c r="L2222" s="146"/>
      <c r="M2222" s="149"/>
      <c r="T2222" s="150"/>
      <c r="AT2222" s="147" t="s">
        <v>196</v>
      </c>
      <c r="AU2222" s="147" t="s">
        <v>190</v>
      </c>
      <c r="AV2222" s="12" t="s">
        <v>80</v>
      </c>
      <c r="AW2222" s="12" t="s">
        <v>27</v>
      </c>
      <c r="AX2222" s="12" t="s">
        <v>72</v>
      </c>
      <c r="AY2222" s="147" t="s">
        <v>182</v>
      </c>
    </row>
    <row r="2223" spans="2:65" s="12" customFormat="1">
      <c r="B2223" s="146"/>
      <c r="D2223" s="141" t="s">
        <v>196</v>
      </c>
      <c r="E2223" s="147" t="s">
        <v>1</v>
      </c>
      <c r="F2223" s="148" t="s">
        <v>385</v>
      </c>
      <c r="H2223" s="147" t="s">
        <v>1</v>
      </c>
      <c r="L2223" s="146"/>
      <c r="M2223" s="149"/>
      <c r="T2223" s="150"/>
      <c r="AT2223" s="147" t="s">
        <v>196</v>
      </c>
      <c r="AU2223" s="147" t="s">
        <v>190</v>
      </c>
      <c r="AV2223" s="12" t="s">
        <v>80</v>
      </c>
      <c r="AW2223" s="12" t="s">
        <v>27</v>
      </c>
      <c r="AX2223" s="12" t="s">
        <v>72</v>
      </c>
      <c r="AY2223" s="147" t="s">
        <v>182</v>
      </c>
    </row>
    <row r="2224" spans="2:65" s="13" customFormat="1">
      <c r="B2224" s="151"/>
      <c r="D2224" s="141" t="s">
        <v>196</v>
      </c>
      <c r="E2224" s="152" t="s">
        <v>1</v>
      </c>
      <c r="F2224" s="153" t="s">
        <v>2158</v>
      </c>
      <c r="H2224" s="154">
        <v>2.38</v>
      </c>
      <c r="L2224" s="151"/>
      <c r="M2224" s="155"/>
      <c r="T2224" s="156"/>
      <c r="AT2224" s="152" t="s">
        <v>196</v>
      </c>
      <c r="AU2224" s="152" t="s">
        <v>190</v>
      </c>
      <c r="AV2224" s="13" t="s">
        <v>190</v>
      </c>
      <c r="AW2224" s="13" t="s">
        <v>27</v>
      </c>
      <c r="AX2224" s="13" t="s">
        <v>72</v>
      </c>
      <c r="AY2224" s="152" t="s">
        <v>182</v>
      </c>
    </row>
    <row r="2225" spans="2:65" s="12" customFormat="1">
      <c r="B2225" s="146"/>
      <c r="D2225" s="141" t="s">
        <v>196</v>
      </c>
      <c r="E2225" s="147" t="s">
        <v>1</v>
      </c>
      <c r="F2225" s="148" t="s">
        <v>372</v>
      </c>
      <c r="H2225" s="147" t="s">
        <v>1</v>
      </c>
      <c r="L2225" s="146"/>
      <c r="M2225" s="149"/>
      <c r="T2225" s="150"/>
      <c r="AT2225" s="147" t="s">
        <v>196</v>
      </c>
      <c r="AU2225" s="147" t="s">
        <v>190</v>
      </c>
      <c r="AV2225" s="12" t="s">
        <v>80</v>
      </c>
      <c r="AW2225" s="12" t="s">
        <v>27</v>
      </c>
      <c r="AX2225" s="12" t="s">
        <v>72</v>
      </c>
      <c r="AY2225" s="147" t="s">
        <v>182</v>
      </c>
    </row>
    <row r="2226" spans="2:65" s="13" customFormat="1">
      <c r="B2226" s="151"/>
      <c r="D2226" s="141" t="s">
        <v>196</v>
      </c>
      <c r="E2226" s="152" t="s">
        <v>1</v>
      </c>
      <c r="F2226" s="153" t="s">
        <v>1198</v>
      </c>
      <c r="H2226" s="154">
        <v>0.88</v>
      </c>
      <c r="L2226" s="151"/>
      <c r="M2226" s="155"/>
      <c r="T2226" s="156"/>
      <c r="AT2226" s="152" t="s">
        <v>196</v>
      </c>
      <c r="AU2226" s="152" t="s">
        <v>190</v>
      </c>
      <c r="AV2226" s="13" t="s">
        <v>190</v>
      </c>
      <c r="AW2226" s="13" t="s">
        <v>27</v>
      </c>
      <c r="AX2226" s="13" t="s">
        <v>72</v>
      </c>
      <c r="AY2226" s="152" t="s">
        <v>182</v>
      </c>
    </row>
    <row r="2227" spans="2:65" s="14" customFormat="1">
      <c r="B2227" s="157"/>
      <c r="D2227" s="141" t="s">
        <v>196</v>
      </c>
      <c r="E2227" s="158" t="s">
        <v>1</v>
      </c>
      <c r="F2227" s="159" t="s">
        <v>201</v>
      </c>
      <c r="H2227" s="160">
        <v>3.26</v>
      </c>
      <c r="L2227" s="157"/>
      <c r="M2227" s="161"/>
      <c r="T2227" s="162"/>
      <c r="AT2227" s="158" t="s">
        <v>196</v>
      </c>
      <c r="AU2227" s="158" t="s">
        <v>190</v>
      </c>
      <c r="AV2227" s="14" t="s">
        <v>189</v>
      </c>
      <c r="AW2227" s="14" t="s">
        <v>27</v>
      </c>
      <c r="AX2227" s="14" t="s">
        <v>80</v>
      </c>
      <c r="AY2227" s="158" t="s">
        <v>182</v>
      </c>
    </row>
    <row r="2228" spans="2:65" s="1" customFormat="1" ht="24.2" customHeight="1">
      <c r="B2228" s="29"/>
      <c r="C2228" s="129" t="s">
        <v>2159</v>
      </c>
      <c r="D2228" s="129" t="s">
        <v>184</v>
      </c>
      <c r="E2228" s="130" t="s">
        <v>2160</v>
      </c>
      <c r="F2228" s="131" t="s">
        <v>2161</v>
      </c>
      <c r="G2228" s="132" t="s">
        <v>296</v>
      </c>
      <c r="H2228" s="133">
        <v>0.88</v>
      </c>
      <c r="I2228" s="134">
        <v>964</v>
      </c>
      <c r="J2228" s="134">
        <f>ROUND(I2228*H2228,2)</f>
        <v>848.32</v>
      </c>
      <c r="K2228" s="131" t="s">
        <v>188</v>
      </c>
      <c r="L2228" s="29"/>
      <c r="M2228" s="135" t="s">
        <v>1</v>
      </c>
      <c r="N2228" s="136" t="s">
        <v>38</v>
      </c>
      <c r="O2228" s="137">
        <v>0.41299999999999998</v>
      </c>
      <c r="P2228" s="137">
        <f>O2228*H2228</f>
        <v>0.36343999999999999</v>
      </c>
      <c r="Q2228" s="137">
        <v>2.1700000000000001E-3</v>
      </c>
      <c r="R2228" s="137">
        <f>Q2228*H2228</f>
        <v>1.9096E-3</v>
      </c>
      <c r="S2228" s="137">
        <v>0</v>
      </c>
      <c r="T2228" s="138">
        <f>S2228*H2228</f>
        <v>0</v>
      </c>
      <c r="AR2228" s="139" t="s">
        <v>271</v>
      </c>
      <c r="AT2228" s="139" t="s">
        <v>184</v>
      </c>
      <c r="AU2228" s="139" t="s">
        <v>190</v>
      </c>
      <c r="AY2228" s="17" t="s">
        <v>182</v>
      </c>
      <c r="BE2228" s="140">
        <f>IF(N2228="základní",J2228,0)</f>
        <v>0</v>
      </c>
      <c r="BF2228" s="140">
        <f>IF(N2228="snížená",J2228,0)</f>
        <v>848.32</v>
      </c>
      <c r="BG2228" s="140">
        <f>IF(N2228="zákl. přenesená",J2228,0)</f>
        <v>0</v>
      </c>
      <c r="BH2228" s="140">
        <f>IF(N2228="sníž. přenesená",J2228,0)</f>
        <v>0</v>
      </c>
      <c r="BI2228" s="140">
        <f>IF(N2228="nulová",J2228,0)</f>
        <v>0</v>
      </c>
      <c r="BJ2228" s="17" t="s">
        <v>190</v>
      </c>
      <c r="BK2228" s="140">
        <f>ROUND(I2228*H2228,2)</f>
        <v>848.32</v>
      </c>
      <c r="BL2228" s="17" t="s">
        <v>271</v>
      </c>
      <c r="BM2228" s="139" t="s">
        <v>2162</v>
      </c>
    </row>
    <row r="2229" spans="2:65" s="1" customFormat="1" ht="19.5">
      <c r="B2229" s="29"/>
      <c r="D2229" s="141" t="s">
        <v>192</v>
      </c>
      <c r="F2229" s="142" t="s">
        <v>2163</v>
      </c>
      <c r="L2229" s="29"/>
      <c r="M2229" s="143"/>
      <c r="T2229" s="53"/>
      <c r="AT2229" s="17" t="s">
        <v>192</v>
      </c>
      <c r="AU2229" s="17" t="s">
        <v>190</v>
      </c>
    </row>
    <row r="2230" spans="2:65" s="1" customFormat="1">
      <c r="B2230" s="29"/>
      <c r="D2230" s="144" t="s">
        <v>194</v>
      </c>
      <c r="F2230" s="145" t="s">
        <v>2164</v>
      </c>
      <c r="L2230" s="29"/>
      <c r="M2230" s="143"/>
      <c r="T2230" s="53"/>
      <c r="AT2230" s="17" t="s">
        <v>194</v>
      </c>
      <c r="AU2230" s="17" t="s">
        <v>190</v>
      </c>
    </row>
    <row r="2231" spans="2:65" s="12" customFormat="1">
      <c r="B2231" s="146"/>
      <c r="D2231" s="141" t="s">
        <v>196</v>
      </c>
      <c r="E2231" s="147" t="s">
        <v>1</v>
      </c>
      <c r="F2231" s="148" t="s">
        <v>341</v>
      </c>
      <c r="H2231" s="147" t="s">
        <v>1</v>
      </c>
      <c r="L2231" s="146"/>
      <c r="M2231" s="149"/>
      <c r="T2231" s="150"/>
      <c r="AT2231" s="147" t="s">
        <v>196</v>
      </c>
      <c r="AU2231" s="147" t="s">
        <v>190</v>
      </c>
      <c r="AV2231" s="12" t="s">
        <v>80</v>
      </c>
      <c r="AW2231" s="12" t="s">
        <v>27</v>
      </c>
      <c r="AX2231" s="12" t="s">
        <v>72</v>
      </c>
      <c r="AY2231" s="147" t="s">
        <v>182</v>
      </c>
    </row>
    <row r="2232" spans="2:65" s="12" customFormat="1">
      <c r="B2232" s="146"/>
      <c r="D2232" s="141" t="s">
        <v>196</v>
      </c>
      <c r="E2232" s="147" t="s">
        <v>1</v>
      </c>
      <c r="F2232" s="148" t="s">
        <v>385</v>
      </c>
      <c r="H2232" s="147" t="s">
        <v>1</v>
      </c>
      <c r="L2232" s="146"/>
      <c r="M2232" s="149"/>
      <c r="T2232" s="150"/>
      <c r="AT2232" s="147" t="s">
        <v>196</v>
      </c>
      <c r="AU2232" s="147" t="s">
        <v>190</v>
      </c>
      <c r="AV2232" s="12" t="s">
        <v>80</v>
      </c>
      <c r="AW2232" s="12" t="s">
        <v>27</v>
      </c>
      <c r="AX2232" s="12" t="s">
        <v>72</v>
      </c>
      <c r="AY2232" s="147" t="s">
        <v>182</v>
      </c>
    </row>
    <row r="2233" spans="2:65" s="13" customFormat="1">
      <c r="B2233" s="151"/>
      <c r="D2233" s="141" t="s">
        <v>196</v>
      </c>
      <c r="E2233" s="152" t="s">
        <v>1</v>
      </c>
      <c r="F2233" s="153" t="s">
        <v>1198</v>
      </c>
      <c r="H2233" s="154">
        <v>0.88</v>
      </c>
      <c r="L2233" s="151"/>
      <c r="M2233" s="155"/>
      <c r="T2233" s="156"/>
      <c r="AT2233" s="152" t="s">
        <v>196</v>
      </c>
      <c r="AU2233" s="152" t="s">
        <v>190</v>
      </c>
      <c r="AV2233" s="13" t="s">
        <v>190</v>
      </c>
      <c r="AW2233" s="13" t="s">
        <v>27</v>
      </c>
      <c r="AX2233" s="13" t="s">
        <v>80</v>
      </c>
      <c r="AY2233" s="152" t="s">
        <v>182</v>
      </c>
    </row>
    <row r="2234" spans="2:65" s="1" customFormat="1" ht="24.2" customHeight="1">
      <c r="B2234" s="29"/>
      <c r="C2234" s="129" t="s">
        <v>2165</v>
      </c>
      <c r="D2234" s="129" t="s">
        <v>184</v>
      </c>
      <c r="E2234" s="130" t="s">
        <v>2166</v>
      </c>
      <c r="F2234" s="131" t="s">
        <v>2167</v>
      </c>
      <c r="G2234" s="132" t="s">
        <v>319</v>
      </c>
      <c r="H2234" s="133">
        <v>16</v>
      </c>
      <c r="I2234" s="134">
        <v>119</v>
      </c>
      <c r="J2234" s="134">
        <f>ROUND(I2234*H2234,2)</f>
        <v>1904</v>
      </c>
      <c r="K2234" s="131" t="s">
        <v>188</v>
      </c>
      <c r="L2234" s="29"/>
      <c r="M2234" s="135" t="s">
        <v>1</v>
      </c>
      <c r="N2234" s="136" t="s">
        <v>38</v>
      </c>
      <c r="O2234" s="137">
        <v>0.14000000000000001</v>
      </c>
      <c r="P2234" s="137">
        <f>O2234*H2234</f>
        <v>2.2400000000000002</v>
      </c>
      <c r="Q2234" s="137">
        <v>0</v>
      </c>
      <c r="R2234" s="137">
        <f>Q2234*H2234</f>
        <v>0</v>
      </c>
      <c r="S2234" s="137">
        <v>0</v>
      </c>
      <c r="T2234" s="138">
        <f>S2234*H2234</f>
        <v>0</v>
      </c>
      <c r="AR2234" s="139" t="s">
        <v>271</v>
      </c>
      <c r="AT2234" s="139" t="s">
        <v>184</v>
      </c>
      <c r="AU2234" s="139" t="s">
        <v>190</v>
      </c>
      <c r="AY2234" s="17" t="s">
        <v>182</v>
      </c>
      <c r="BE2234" s="140">
        <f>IF(N2234="základní",J2234,0)</f>
        <v>0</v>
      </c>
      <c r="BF2234" s="140">
        <f>IF(N2234="snížená",J2234,0)</f>
        <v>1904</v>
      </c>
      <c r="BG2234" s="140">
        <f>IF(N2234="zákl. přenesená",J2234,0)</f>
        <v>0</v>
      </c>
      <c r="BH2234" s="140">
        <f>IF(N2234="sníž. přenesená",J2234,0)</f>
        <v>0</v>
      </c>
      <c r="BI2234" s="140">
        <f>IF(N2234="nulová",J2234,0)</f>
        <v>0</v>
      </c>
      <c r="BJ2234" s="17" t="s">
        <v>190</v>
      </c>
      <c r="BK2234" s="140">
        <f>ROUND(I2234*H2234,2)</f>
        <v>1904</v>
      </c>
      <c r="BL2234" s="17" t="s">
        <v>271</v>
      </c>
      <c r="BM2234" s="139" t="s">
        <v>2168</v>
      </c>
    </row>
    <row r="2235" spans="2:65" s="1" customFormat="1" ht="29.25">
      <c r="B2235" s="29"/>
      <c r="D2235" s="141" t="s">
        <v>192</v>
      </c>
      <c r="F2235" s="142" t="s">
        <v>2169</v>
      </c>
      <c r="L2235" s="29"/>
      <c r="M2235" s="143"/>
      <c r="T2235" s="53"/>
      <c r="AT2235" s="17" t="s">
        <v>192</v>
      </c>
      <c r="AU2235" s="17" t="s">
        <v>190</v>
      </c>
    </row>
    <row r="2236" spans="2:65" s="1" customFormat="1">
      <c r="B2236" s="29"/>
      <c r="D2236" s="144" t="s">
        <v>194</v>
      </c>
      <c r="F2236" s="145" t="s">
        <v>2170</v>
      </c>
      <c r="L2236" s="29"/>
      <c r="M2236" s="143"/>
      <c r="T2236" s="53"/>
      <c r="AT2236" s="17" t="s">
        <v>194</v>
      </c>
      <c r="AU2236" s="17" t="s">
        <v>190</v>
      </c>
    </row>
    <row r="2237" spans="2:65" s="1" customFormat="1" ht="24.2" customHeight="1">
      <c r="B2237" s="29"/>
      <c r="C2237" s="129" t="s">
        <v>2171</v>
      </c>
      <c r="D2237" s="129" t="s">
        <v>184</v>
      </c>
      <c r="E2237" s="130" t="s">
        <v>2172</v>
      </c>
      <c r="F2237" s="131" t="s">
        <v>2173</v>
      </c>
      <c r="G2237" s="132" t="s">
        <v>319</v>
      </c>
      <c r="H2237" s="133">
        <v>2</v>
      </c>
      <c r="I2237" s="134">
        <v>145</v>
      </c>
      <c r="J2237" s="134">
        <f>ROUND(I2237*H2237,2)</f>
        <v>290</v>
      </c>
      <c r="K2237" s="131" t="s">
        <v>188</v>
      </c>
      <c r="L2237" s="29"/>
      <c r="M2237" s="135" t="s">
        <v>1</v>
      </c>
      <c r="N2237" s="136" t="s">
        <v>38</v>
      </c>
      <c r="O2237" s="137">
        <v>0.17</v>
      </c>
      <c r="P2237" s="137">
        <f>O2237*H2237</f>
        <v>0.34</v>
      </c>
      <c r="Q2237" s="137">
        <v>0</v>
      </c>
      <c r="R2237" s="137">
        <f>Q2237*H2237</f>
        <v>0</v>
      </c>
      <c r="S2237" s="137">
        <v>0</v>
      </c>
      <c r="T2237" s="138">
        <f>S2237*H2237</f>
        <v>0</v>
      </c>
      <c r="AR2237" s="139" t="s">
        <v>271</v>
      </c>
      <c r="AT2237" s="139" t="s">
        <v>184</v>
      </c>
      <c r="AU2237" s="139" t="s">
        <v>190</v>
      </c>
      <c r="AY2237" s="17" t="s">
        <v>182</v>
      </c>
      <c r="BE2237" s="140">
        <f>IF(N2237="základní",J2237,0)</f>
        <v>0</v>
      </c>
      <c r="BF2237" s="140">
        <f>IF(N2237="snížená",J2237,0)</f>
        <v>290</v>
      </c>
      <c r="BG2237" s="140">
        <f>IF(N2237="zákl. přenesená",J2237,0)</f>
        <v>0</v>
      </c>
      <c r="BH2237" s="140">
        <f>IF(N2237="sníž. přenesená",J2237,0)</f>
        <v>0</v>
      </c>
      <c r="BI2237" s="140">
        <f>IF(N2237="nulová",J2237,0)</f>
        <v>0</v>
      </c>
      <c r="BJ2237" s="17" t="s">
        <v>190</v>
      </c>
      <c r="BK2237" s="140">
        <f>ROUND(I2237*H2237,2)</f>
        <v>290</v>
      </c>
      <c r="BL2237" s="17" t="s">
        <v>271</v>
      </c>
      <c r="BM2237" s="139" t="s">
        <v>2174</v>
      </c>
    </row>
    <row r="2238" spans="2:65" s="1" customFormat="1" ht="29.25">
      <c r="B2238" s="29"/>
      <c r="D2238" s="141" t="s">
        <v>192</v>
      </c>
      <c r="F2238" s="142" t="s">
        <v>2175</v>
      </c>
      <c r="L2238" s="29"/>
      <c r="M2238" s="143"/>
      <c r="T2238" s="53"/>
      <c r="AT2238" s="17" t="s">
        <v>192</v>
      </c>
      <c r="AU2238" s="17" t="s">
        <v>190</v>
      </c>
    </row>
    <row r="2239" spans="2:65" s="1" customFormat="1">
      <c r="B2239" s="29"/>
      <c r="D2239" s="144" t="s">
        <v>194</v>
      </c>
      <c r="F2239" s="145" t="s">
        <v>2176</v>
      </c>
      <c r="L2239" s="29"/>
      <c r="M2239" s="143"/>
      <c r="T2239" s="53"/>
      <c r="AT2239" s="17" t="s">
        <v>194</v>
      </c>
      <c r="AU2239" s="17" t="s">
        <v>190</v>
      </c>
    </row>
    <row r="2240" spans="2:65" s="11" customFormat="1" ht="22.9" customHeight="1">
      <c r="B2240" s="118"/>
      <c r="D2240" s="119" t="s">
        <v>71</v>
      </c>
      <c r="E2240" s="127" t="s">
        <v>2177</v>
      </c>
      <c r="F2240" s="127" t="s">
        <v>2178</v>
      </c>
      <c r="J2240" s="128">
        <f>BK2240</f>
        <v>468231.35</v>
      </c>
      <c r="L2240" s="118"/>
      <c r="M2240" s="122"/>
      <c r="P2240" s="123">
        <f>SUM(P2241:P2445)</f>
        <v>234.40495100000004</v>
      </c>
      <c r="R2240" s="123">
        <f>SUM(R2241:R2445)</f>
        <v>3.0490733400000005</v>
      </c>
      <c r="T2240" s="124">
        <f>SUM(T2241:T2445)</f>
        <v>0</v>
      </c>
      <c r="AR2240" s="119" t="s">
        <v>190</v>
      </c>
      <c r="AT2240" s="125" t="s">
        <v>71</v>
      </c>
      <c r="AU2240" s="125" t="s">
        <v>80</v>
      </c>
      <c r="AY2240" s="119" t="s">
        <v>182</v>
      </c>
      <c r="BK2240" s="126">
        <f>SUM(BK2241:BK2445)</f>
        <v>468231.35</v>
      </c>
    </row>
    <row r="2241" spans="2:65" s="1" customFormat="1" ht="24.2" customHeight="1">
      <c r="B2241" s="29"/>
      <c r="C2241" s="129" t="s">
        <v>2179</v>
      </c>
      <c r="D2241" s="129" t="s">
        <v>184</v>
      </c>
      <c r="E2241" s="130" t="s">
        <v>2180</v>
      </c>
      <c r="F2241" s="131" t="s">
        <v>2181</v>
      </c>
      <c r="G2241" s="132" t="s">
        <v>187</v>
      </c>
      <c r="H2241" s="133">
        <v>65.031999999999996</v>
      </c>
      <c r="I2241" s="134">
        <v>672</v>
      </c>
      <c r="J2241" s="134">
        <f>ROUND(I2241*H2241,2)</f>
        <v>43701.5</v>
      </c>
      <c r="K2241" s="131" t="s">
        <v>188</v>
      </c>
      <c r="L2241" s="29"/>
      <c r="M2241" s="135" t="s">
        <v>1</v>
      </c>
      <c r="N2241" s="136" t="s">
        <v>38</v>
      </c>
      <c r="O2241" s="137">
        <v>1.028</v>
      </c>
      <c r="P2241" s="137">
        <f>O2241*H2241</f>
        <v>66.852896000000001</v>
      </c>
      <c r="Q2241" s="137">
        <v>1.1E-4</v>
      </c>
      <c r="R2241" s="137">
        <f>Q2241*H2241</f>
        <v>7.15352E-3</v>
      </c>
      <c r="S2241" s="137">
        <v>0</v>
      </c>
      <c r="T2241" s="138">
        <f>S2241*H2241</f>
        <v>0</v>
      </c>
      <c r="AR2241" s="139" t="s">
        <v>271</v>
      </c>
      <c r="AT2241" s="139" t="s">
        <v>184</v>
      </c>
      <c r="AU2241" s="139" t="s">
        <v>190</v>
      </c>
      <c r="AY2241" s="17" t="s">
        <v>182</v>
      </c>
      <c r="BE2241" s="140">
        <f>IF(N2241="základní",J2241,0)</f>
        <v>0</v>
      </c>
      <c r="BF2241" s="140">
        <f>IF(N2241="snížená",J2241,0)</f>
        <v>43701.5</v>
      </c>
      <c r="BG2241" s="140">
        <f>IF(N2241="zákl. přenesená",J2241,0)</f>
        <v>0</v>
      </c>
      <c r="BH2241" s="140">
        <f>IF(N2241="sníž. přenesená",J2241,0)</f>
        <v>0</v>
      </c>
      <c r="BI2241" s="140">
        <f>IF(N2241="nulová",J2241,0)</f>
        <v>0</v>
      </c>
      <c r="BJ2241" s="17" t="s">
        <v>190</v>
      </c>
      <c r="BK2241" s="140">
        <f>ROUND(I2241*H2241,2)</f>
        <v>43701.5</v>
      </c>
      <c r="BL2241" s="17" t="s">
        <v>271</v>
      </c>
      <c r="BM2241" s="139" t="s">
        <v>2182</v>
      </c>
    </row>
    <row r="2242" spans="2:65" s="1" customFormat="1" ht="19.5">
      <c r="B2242" s="29"/>
      <c r="D2242" s="141" t="s">
        <v>192</v>
      </c>
      <c r="F2242" s="142" t="s">
        <v>2183</v>
      </c>
      <c r="L2242" s="29"/>
      <c r="M2242" s="143"/>
      <c r="T2242" s="53"/>
      <c r="AT2242" s="17" t="s">
        <v>192</v>
      </c>
      <c r="AU2242" s="17" t="s">
        <v>190</v>
      </c>
    </row>
    <row r="2243" spans="2:65" s="1" customFormat="1">
      <c r="B2243" s="29"/>
      <c r="D2243" s="144" t="s">
        <v>194</v>
      </c>
      <c r="F2243" s="145" t="s">
        <v>2184</v>
      </c>
      <c r="L2243" s="29"/>
      <c r="M2243" s="143"/>
      <c r="T2243" s="53"/>
      <c r="AT2243" s="17" t="s">
        <v>194</v>
      </c>
      <c r="AU2243" s="17" t="s">
        <v>190</v>
      </c>
    </row>
    <row r="2244" spans="2:65" s="12" customFormat="1">
      <c r="B2244" s="146"/>
      <c r="D2244" s="141" t="s">
        <v>196</v>
      </c>
      <c r="E2244" s="147" t="s">
        <v>1</v>
      </c>
      <c r="F2244" s="148" t="s">
        <v>2185</v>
      </c>
      <c r="H2244" s="147" t="s">
        <v>1</v>
      </c>
      <c r="L2244" s="146"/>
      <c r="M2244" s="149"/>
      <c r="T2244" s="150"/>
      <c r="AT2244" s="147" t="s">
        <v>196</v>
      </c>
      <c r="AU2244" s="147" t="s">
        <v>190</v>
      </c>
      <c r="AV2244" s="12" t="s">
        <v>80</v>
      </c>
      <c r="AW2244" s="12" t="s">
        <v>27</v>
      </c>
      <c r="AX2244" s="12" t="s">
        <v>72</v>
      </c>
      <c r="AY2244" s="147" t="s">
        <v>182</v>
      </c>
    </row>
    <row r="2245" spans="2:65" s="12" customFormat="1">
      <c r="B2245" s="146"/>
      <c r="D2245" s="141" t="s">
        <v>196</v>
      </c>
      <c r="E2245" s="147" t="s">
        <v>1</v>
      </c>
      <c r="F2245" s="148" t="s">
        <v>385</v>
      </c>
      <c r="H2245" s="147" t="s">
        <v>1</v>
      </c>
      <c r="L2245" s="146"/>
      <c r="M2245" s="149"/>
      <c r="T2245" s="150"/>
      <c r="AT2245" s="147" t="s">
        <v>196</v>
      </c>
      <c r="AU2245" s="147" t="s">
        <v>190</v>
      </c>
      <c r="AV2245" s="12" t="s">
        <v>80</v>
      </c>
      <c r="AW2245" s="12" t="s">
        <v>27</v>
      </c>
      <c r="AX2245" s="12" t="s">
        <v>72</v>
      </c>
      <c r="AY2245" s="147" t="s">
        <v>182</v>
      </c>
    </row>
    <row r="2246" spans="2:65" s="13" customFormat="1">
      <c r="B2246" s="151"/>
      <c r="D2246" s="141" t="s">
        <v>196</v>
      </c>
      <c r="E2246" s="152" t="s">
        <v>1</v>
      </c>
      <c r="F2246" s="153" t="s">
        <v>2186</v>
      </c>
      <c r="H2246" s="154">
        <v>28.57</v>
      </c>
      <c r="L2246" s="151"/>
      <c r="M2246" s="155"/>
      <c r="T2246" s="156"/>
      <c r="AT2246" s="152" t="s">
        <v>196</v>
      </c>
      <c r="AU2246" s="152" t="s">
        <v>190</v>
      </c>
      <c r="AV2246" s="13" t="s">
        <v>190</v>
      </c>
      <c r="AW2246" s="13" t="s">
        <v>27</v>
      </c>
      <c r="AX2246" s="13" t="s">
        <v>72</v>
      </c>
      <c r="AY2246" s="152" t="s">
        <v>182</v>
      </c>
    </row>
    <row r="2247" spans="2:65" s="13" customFormat="1" ht="22.5">
      <c r="B2247" s="151"/>
      <c r="D2247" s="141" t="s">
        <v>196</v>
      </c>
      <c r="E2247" s="152" t="s">
        <v>1</v>
      </c>
      <c r="F2247" s="153" t="s">
        <v>2187</v>
      </c>
      <c r="H2247" s="154">
        <v>0.86099999999999999</v>
      </c>
      <c r="L2247" s="151"/>
      <c r="M2247" s="155"/>
      <c r="T2247" s="156"/>
      <c r="AT2247" s="152" t="s">
        <v>196</v>
      </c>
      <c r="AU2247" s="152" t="s">
        <v>190</v>
      </c>
      <c r="AV2247" s="13" t="s">
        <v>190</v>
      </c>
      <c r="AW2247" s="13" t="s">
        <v>27</v>
      </c>
      <c r="AX2247" s="13" t="s">
        <v>72</v>
      </c>
      <c r="AY2247" s="152" t="s">
        <v>182</v>
      </c>
    </row>
    <row r="2248" spans="2:65" s="13" customFormat="1">
      <c r="B2248" s="151"/>
      <c r="D2248" s="141" t="s">
        <v>196</v>
      </c>
      <c r="E2248" s="152" t="s">
        <v>1</v>
      </c>
      <c r="F2248" s="153" t="s">
        <v>2188</v>
      </c>
      <c r="H2248" s="154">
        <v>0.91800000000000004</v>
      </c>
      <c r="L2248" s="151"/>
      <c r="M2248" s="155"/>
      <c r="T2248" s="156"/>
      <c r="AT2248" s="152" t="s">
        <v>196</v>
      </c>
      <c r="AU2248" s="152" t="s">
        <v>190</v>
      </c>
      <c r="AV2248" s="13" t="s">
        <v>190</v>
      </c>
      <c r="AW2248" s="13" t="s">
        <v>27</v>
      </c>
      <c r="AX2248" s="13" t="s">
        <v>72</v>
      </c>
      <c r="AY2248" s="152" t="s">
        <v>182</v>
      </c>
    </row>
    <row r="2249" spans="2:65" s="13" customFormat="1">
      <c r="B2249" s="151"/>
      <c r="D2249" s="141" t="s">
        <v>196</v>
      </c>
      <c r="E2249" s="152" t="s">
        <v>1</v>
      </c>
      <c r="F2249" s="153" t="s">
        <v>2189</v>
      </c>
      <c r="H2249" s="154">
        <v>1.8360000000000001</v>
      </c>
      <c r="L2249" s="151"/>
      <c r="M2249" s="155"/>
      <c r="T2249" s="156"/>
      <c r="AT2249" s="152" t="s">
        <v>196</v>
      </c>
      <c r="AU2249" s="152" t="s">
        <v>190</v>
      </c>
      <c r="AV2249" s="13" t="s">
        <v>190</v>
      </c>
      <c r="AW2249" s="13" t="s">
        <v>27</v>
      </c>
      <c r="AX2249" s="13" t="s">
        <v>72</v>
      </c>
      <c r="AY2249" s="152" t="s">
        <v>182</v>
      </c>
    </row>
    <row r="2250" spans="2:65" s="15" customFormat="1">
      <c r="B2250" s="172"/>
      <c r="D2250" s="141" t="s">
        <v>196</v>
      </c>
      <c r="E2250" s="173" t="s">
        <v>1</v>
      </c>
      <c r="F2250" s="174" t="s">
        <v>379</v>
      </c>
      <c r="H2250" s="175">
        <v>32.185000000000002</v>
      </c>
      <c r="L2250" s="172"/>
      <c r="M2250" s="176"/>
      <c r="T2250" s="177"/>
      <c r="AT2250" s="173" t="s">
        <v>196</v>
      </c>
      <c r="AU2250" s="173" t="s">
        <v>190</v>
      </c>
      <c r="AV2250" s="15" t="s">
        <v>106</v>
      </c>
      <c r="AW2250" s="15" t="s">
        <v>27</v>
      </c>
      <c r="AX2250" s="15" t="s">
        <v>72</v>
      </c>
      <c r="AY2250" s="173" t="s">
        <v>182</v>
      </c>
    </row>
    <row r="2251" spans="2:65" s="12" customFormat="1">
      <c r="B2251" s="146"/>
      <c r="D2251" s="141" t="s">
        <v>196</v>
      </c>
      <c r="E2251" s="147" t="s">
        <v>1</v>
      </c>
      <c r="F2251" s="148" t="s">
        <v>1050</v>
      </c>
      <c r="H2251" s="147" t="s">
        <v>1</v>
      </c>
      <c r="L2251" s="146"/>
      <c r="M2251" s="149"/>
      <c r="T2251" s="150"/>
      <c r="AT2251" s="147" t="s">
        <v>196</v>
      </c>
      <c r="AU2251" s="147" t="s">
        <v>190</v>
      </c>
      <c r="AV2251" s="12" t="s">
        <v>80</v>
      </c>
      <c r="AW2251" s="12" t="s">
        <v>27</v>
      </c>
      <c r="AX2251" s="12" t="s">
        <v>72</v>
      </c>
      <c r="AY2251" s="147" t="s">
        <v>182</v>
      </c>
    </row>
    <row r="2252" spans="2:65" s="13" customFormat="1">
      <c r="B2252" s="151"/>
      <c r="D2252" s="141" t="s">
        <v>196</v>
      </c>
      <c r="E2252" s="152" t="s">
        <v>1</v>
      </c>
      <c r="F2252" s="153" t="s">
        <v>2190</v>
      </c>
      <c r="H2252" s="154">
        <v>8.08</v>
      </c>
      <c r="L2252" s="151"/>
      <c r="M2252" s="155"/>
      <c r="T2252" s="156"/>
      <c r="AT2252" s="152" t="s">
        <v>196</v>
      </c>
      <c r="AU2252" s="152" t="s">
        <v>190</v>
      </c>
      <c r="AV2252" s="13" t="s">
        <v>190</v>
      </c>
      <c r="AW2252" s="13" t="s">
        <v>27</v>
      </c>
      <c r="AX2252" s="13" t="s">
        <v>72</v>
      </c>
      <c r="AY2252" s="152" t="s">
        <v>182</v>
      </c>
    </row>
    <row r="2253" spans="2:65" s="13" customFormat="1">
      <c r="B2253" s="151"/>
      <c r="D2253" s="141" t="s">
        <v>196</v>
      </c>
      <c r="E2253" s="152" t="s">
        <v>1</v>
      </c>
      <c r="F2253" s="153" t="s">
        <v>2191</v>
      </c>
      <c r="H2253" s="154">
        <v>2.6859999999999999</v>
      </c>
      <c r="L2253" s="151"/>
      <c r="M2253" s="155"/>
      <c r="T2253" s="156"/>
      <c r="AT2253" s="152" t="s">
        <v>196</v>
      </c>
      <c r="AU2253" s="152" t="s">
        <v>190</v>
      </c>
      <c r="AV2253" s="13" t="s">
        <v>190</v>
      </c>
      <c r="AW2253" s="13" t="s">
        <v>27</v>
      </c>
      <c r="AX2253" s="13" t="s">
        <v>72</v>
      </c>
      <c r="AY2253" s="152" t="s">
        <v>182</v>
      </c>
    </row>
    <row r="2254" spans="2:65" s="13" customFormat="1">
      <c r="B2254" s="151"/>
      <c r="D2254" s="141" t="s">
        <v>196</v>
      </c>
      <c r="E2254" s="152" t="s">
        <v>1</v>
      </c>
      <c r="F2254" s="153" t="s">
        <v>2192</v>
      </c>
      <c r="H2254" s="154">
        <v>0.67200000000000004</v>
      </c>
      <c r="L2254" s="151"/>
      <c r="M2254" s="155"/>
      <c r="T2254" s="156"/>
      <c r="AT2254" s="152" t="s">
        <v>196</v>
      </c>
      <c r="AU2254" s="152" t="s">
        <v>190</v>
      </c>
      <c r="AV2254" s="13" t="s">
        <v>190</v>
      </c>
      <c r="AW2254" s="13" t="s">
        <v>27</v>
      </c>
      <c r="AX2254" s="13" t="s">
        <v>72</v>
      </c>
      <c r="AY2254" s="152" t="s">
        <v>182</v>
      </c>
    </row>
    <row r="2255" spans="2:65" s="15" customFormat="1">
      <c r="B2255" s="172"/>
      <c r="D2255" s="141" t="s">
        <v>196</v>
      </c>
      <c r="E2255" s="173" t="s">
        <v>1</v>
      </c>
      <c r="F2255" s="174" t="s">
        <v>379</v>
      </c>
      <c r="H2255" s="175">
        <v>11.438000000000001</v>
      </c>
      <c r="L2255" s="172"/>
      <c r="M2255" s="176"/>
      <c r="T2255" s="177"/>
      <c r="AT2255" s="173" t="s">
        <v>196</v>
      </c>
      <c r="AU2255" s="173" t="s">
        <v>190</v>
      </c>
      <c r="AV2255" s="15" t="s">
        <v>106</v>
      </c>
      <c r="AW2255" s="15" t="s">
        <v>27</v>
      </c>
      <c r="AX2255" s="15" t="s">
        <v>72</v>
      </c>
      <c r="AY2255" s="173" t="s">
        <v>182</v>
      </c>
    </row>
    <row r="2256" spans="2:65" s="12" customFormat="1">
      <c r="B2256" s="146"/>
      <c r="D2256" s="141" t="s">
        <v>196</v>
      </c>
      <c r="E2256" s="147" t="s">
        <v>1</v>
      </c>
      <c r="F2256" s="148" t="s">
        <v>2193</v>
      </c>
      <c r="H2256" s="147" t="s">
        <v>1</v>
      </c>
      <c r="L2256" s="146"/>
      <c r="M2256" s="149"/>
      <c r="T2256" s="150"/>
      <c r="AT2256" s="147" t="s">
        <v>196</v>
      </c>
      <c r="AU2256" s="147" t="s">
        <v>190</v>
      </c>
      <c r="AV2256" s="12" t="s">
        <v>80</v>
      </c>
      <c r="AW2256" s="12" t="s">
        <v>27</v>
      </c>
      <c r="AX2256" s="12" t="s">
        <v>72</v>
      </c>
      <c r="AY2256" s="147" t="s">
        <v>182</v>
      </c>
    </row>
    <row r="2257" spans="2:65" s="13" customFormat="1">
      <c r="B2257" s="151"/>
      <c r="D2257" s="141" t="s">
        <v>196</v>
      </c>
      <c r="E2257" s="152" t="s">
        <v>1</v>
      </c>
      <c r="F2257" s="153" t="s">
        <v>2194</v>
      </c>
      <c r="H2257" s="154">
        <v>21.408999999999999</v>
      </c>
      <c r="L2257" s="151"/>
      <c r="M2257" s="155"/>
      <c r="T2257" s="156"/>
      <c r="AT2257" s="152" t="s">
        <v>196</v>
      </c>
      <c r="AU2257" s="152" t="s">
        <v>190</v>
      </c>
      <c r="AV2257" s="13" t="s">
        <v>190</v>
      </c>
      <c r="AW2257" s="13" t="s">
        <v>27</v>
      </c>
      <c r="AX2257" s="13" t="s">
        <v>72</v>
      </c>
      <c r="AY2257" s="152" t="s">
        <v>182</v>
      </c>
    </row>
    <row r="2258" spans="2:65" s="15" customFormat="1">
      <c r="B2258" s="172"/>
      <c r="D2258" s="141" t="s">
        <v>196</v>
      </c>
      <c r="E2258" s="173" t="s">
        <v>1</v>
      </c>
      <c r="F2258" s="174" t="s">
        <v>379</v>
      </c>
      <c r="H2258" s="175">
        <v>21.408999999999999</v>
      </c>
      <c r="L2258" s="172"/>
      <c r="M2258" s="176"/>
      <c r="T2258" s="177"/>
      <c r="AT2258" s="173" t="s">
        <v>196</v>
      </c>
      <c r="AU2258" s="173" t="s">
        <v>190</v>
      </c>
      <c r="AV2258" s="15" t="s">
        <v>106</v>
      </c>
      <c r="AW2258" s="15" t="s">
        <v>27</v>
      </c>
      <c r="AX2258" s="15" t="s">
        <v>72</v>
      </c>
      <c r="AY2258" s="173" t="s">
        <v>182</v>
      </c>
    </row>
    <row r="2259" spans="2:65" s="14" customFormat="1">
      <c r="B2259" s="157"/>
      <c r="D2259" s="141" t="s">
        <v>196</v>
      </c>
      <c r="E2259" s="158" t="s">
        <v>1</v>
      </c>
      <c r="F2259" s="159" t="s">
        <v>201</v>
      </c>
      <c r="H2259" s="160">
        <v>65.031999999999996</v>
      </c>
      <c r="L2259" s="157"/>
      <c r="M2259" s="161"/>
      <c r="T2259" s="162"/>
      <c r="AT2259" s="158" t="s">
        <v>196</v>
      </c>
      <c r="AU2259" s="158" t="s">
        <v>190</v>
      </c>
      <c r="AV2259" s="14" t="s">
        <v>189</v>
      </c>
      <c r="AW2259" s="14" t="s">
        <v>27</v>
      </c>
      <c r="AX2259" s="14" t="s">
        <v>80</v>
      </c>
      <c r="AY2259" s="158" t="s">
        <v>182</v>
      </c>
    </row>
    <row r="2260" spans="2:65" s="1" customFormat="1" ht="16.5" customHeight="1">
      <c r="B2260" s="29"/>
      <c r="C2260" s="163" t="s">
        <v>2195</v>
      </c>
      <c r="D2260" s="163" t="s">
        <v>325</v>
      </c>
      <c r="E2260" s="164" t="s">
        <v>2196</v>
      </c>
      <c r="F2260" s="165" t="s">
        <v>2197</v>
      </c>
      <c r="G2260" s="166" t="s">
        <v>205</v>
      </c>
      <c r="H2260" s="167">
        <v>1.3660000000000001</v>
      </c>
      <c r="I2260" s="168">
        <v>11700</v>
      </c>
      <c r="J2260" s="168">
        <f>ROUND(I2260*H2260,2)</f>
        <v>15982.2</v>
      </c>
      <c r="K2260" s="165" t="s">
        <v>188</v>
      </c>
      <c r="L2260" s="169"/>
      <c r="M2260" s="170" t="s">
        <v>1</v>
      </c>
      <c r="N2260" s="171" t="s">
        <v>38</v>
      </c>
      <c r="O2260" s="137">
        <v>0</v>
      </c>
      <c r="P2260" s="137">
        <f>O2260*H2260</f>
        <v>0</v>
      </c>
      <c r="Q2260" s="137">
        <v>0.5</v>
      </c>
      <c r="R2260" s="137">
        <f>Q2260*H2260</f>
        <v>0.68300000000000005</v>
      </c>
      <c r="S2260" s="137">
        <v>0</v>
      </c>
      <c r="T2260" s="138">
        <f>S2260*H2260</f>
        <v>0</v>
      </c>
      <c r="AR2260" s="139" t="s">
        <v>1381</v>
      </c>
      <c r="AT2260" s="139" t="s">
        <v>325</v>
      </c>
      <c r="AU2260" s="139" t="s">
        <v>190</v>
      </c>
      <c r="AY2260" s="17" t="s">
        <v>182</v>
      </c>
      <c r="BE2260" s="140">
        <f>IF(N2260="základní",J2260,0)</f>
        <v>0</v>
      </c>
      <c r="BF2260" s="140">
        <f>IF(N2260="snížená",J2260,0)</f>
        <v>15982.2</v>
      </c>
      <c r="BG2260" s="140">
        <f>IF(N2260="zákl. přenesená",J2260,0)</f>
        <v>0</v>
      </c>
      <c r="BH2260" s="140">
        <f>IF(N2260="sníž. přenesená",J2260,0)</f>
        <v>0</v>
      </c>
      <c r="BI2260" s="140">
        <f>IF(N2260="nulová",J2260,0)</f>
        <v>0</v>
      </c>
      <c r="BJ2260" s="17" t="s">
        <v>190</v>
      </c>
      <c r="BK2260" s="140">
        <f>ROUND(I2260*H2260,2)</f>
        <v>15982.2</v>
      </c>
      <c r="BL2260" s="17" t="s">
        <v>271</v>
      </c>
      <c r="BM2260" s="139" t="s">
        <v>2198</v>
      </c>
    </row>
    <row r="2261" spans="2:65" s="1" customFormat="1">
      <c r="B2261" s="29"/>
      <c r="D2261" s="141" t="s">
        <v>192</v>
      </c>
      <c r="F2261" s="142" t="s">
        <v>2197</v>
      </c>
      <c r="L2261" s="29"/>
      <c r="M2261" s="143"/>
      <c r="T2261" s="53"/>
      <c r="AT2261" s="17" t="s">
        <v>192</v>
      </c>
      <c r="AU2261" s="17" t="s">
        <v>190</v>
      </c>
    </row>
    <row r="2262" spans="2:65" s="13" customFormat="1">
      <c r="B2262" s="151"/>
      <c r="D2262" s="141" t="s">
        <v>196</v>
      </c>
      <c r="F2262" s="153" t="s">
        <v>2199</v>
      </c>
      <c r="H2262" s="154">
        <v>1.3660000000000001</v>
      </c>
      <c r="L2262" s="151"/>
      <c r="M2262" s="155"/>
      <c r="T2262" s="156"/>
      <c r="AT2262" s="152" t="s">
        <v>196</v>
      </c>
      <c r="AU2262" s="152" t="s">
        <v>190</v>
      </c>
      <c r="AV2262" s="13" t="s">
        <v>190</v>
      </c>
      <c r="AW2262" s="13" t="s">
        <v>4</v>
      </c>
      <c r="AX2262" s="13" t="s">
        <v>80</v>
      </c>
      <c r="AY2262" s="152" t="s">
        <v>182</v>
      </c>
    </row>
    <row r="2263" spans="2:65" s="1" customFormat="1" ht="33" customHeight="1">
      <c r="B2263" s="29"/>
      <c r="C2263" s="129" t="s">
        <v>2200</v>
      </c>
      <c r="D2263" s="129" t="s">
        <v>184</v>
      </c>
      <c r="E2263" s="130" t="s">
        <v>2201</v>
      </c>
      <c r="F2263" s="131" t="s">
        <v>2202</v>
      </c>
      <c r="G2263" s="132" t="s">
        <v>296</v>
      </c>
      <c r="H2263" s="133">
        <v>144.97</v>
      </c>
      <c r="I2263" s="134">
        <v>166</v>
      </c>
      <c r="J2263" s="134">
        <f>ROUND(I2263*H2263,2)</f>
        <v>24065.02</v>
      </c>
      <c r="K2263" s="131" t="s">
        <v>188</v>
      </c>
      <c r="L2263" s="29"/>
      <c r="M2263" s="135" t="s">
        <v>1</v>
      </c>
      <c r="N2263" s="136" t="s">
        <v>38</v>
      </c>
      <c r="O2263" s="137">
        <v>0.215</v>
      </c>
      <c r="P2263" s="137">
        <f>O2263*H2263</f>
        <v>31.16855</v>
      </c>
      <c r="Q2263" s="137">
        <v>1.2999999999999999E-4</v>
      </c>
      <c r="R2263" s="137">
        <f>Q2263*H2263</f>
        <v>1.8846099999999998E-2</v>
      </c>
      <c r="S2263" s="137">
        <v>0</v>
      </c>
      <c r="T2263" s="138">
        <f>S2263*H2263</f>
        <v>0</v>
      </c>
      <c r="AR2263" s="139" t="s">
        <v>271</v>
      </c>
      <c r="AT2263" s="139" t="s">
        <v>184</v>
      </c>
      <c r="AU2263" s="139" t="s">
        <v>190</v>
      </c>
      <c r="AY2263" s="17" t="s">
        <v>182</v>
      </c>
      <c r="BE2263" s="140">
        <f>IF(N2263="základní",J2263,0)</f>
        <v>0</v>
      </c>
      <c r="BF2263" s="140">
        <f>IF(N2263="snížená",J2263,0)</f>
        <v>24065.02</v>
      </c>
      <c r="BG2263" s="140">
        <f>IF(N2263="zákl. přenesená",J2263,0)</f>
        <v>0</v>
      </c>
      <c r="BH2263" s="140">
        <f>IF(N2263="sníž. přenesená",J2263,0)</f>
        <v>0</v>
      </c>
      <c r="BI2263" s="140">
        <f>IF(N2263="nulová",J2263,0)</f>
        <v>0</v>
      </c>
      <c r="BJ2263" s="17" t="s">
        <v>190</v>
      </c>
      <c r="BK2263" s="140">
        <f>ROUND(I2263*H2263,2)</f>
        <v>24065.02</v>
      </c>
      <c r="BL2263" s="17" t="s">
        <v>271</v>
      </c>
      <c r="BM2263" s="139" t="s">
        <v>2203</v>
      </c>
    </row>
    <row r="2264" spans="2:65" s="1" customFormat="1" ht="19.5">
      <c r="B2264" s="29"/>
      <c r="D2264" s="141" t="s">
        <v>192</v>
      </c>
      <c r="F2264" s="142" t="s">
        <v>2204</v>
      </c>
      <c r="L2264" s="29"/>
      <c r="M2264" s="143"/>
      <c r="T2264" s="53"/>
      <c r="AT2264" s="17" t="s">
        <v>192</v>
      </c>
      <c r="AU2264" s="17" t="s">
        <v>190</v>
      </c>
    </row>
    <row r="2265" spans="2:65" s="1" customFormat="1">
      <c r="B2265" s="29"/>
      <c r="D2265" s="144" t="s">
        <v>194</v>
      </c>
      <c r="F2265" s="145" t="s">
        <v>2205</v>
      </c>
      <c r="L2265" s="29"/>
      <c r="M2265" s="143"/>
      <c r="T2265" s="53"/>
      <c r="AT2265" s="17" t="s">
        <v>194</v>
      </c>
      <c r="AU2265" s="17" t="s">
        <v>190</v>
      </c>
    </row>
    <row r="2266" spans="2:65" s="12" customFormat="1">
      <c r="B2266" s="146"/>
      <c r="D2266" s="141" t="s">
        <v>196</v>
      </c>
      <c r="E2266" s="147" t="s">
        <v>1</v>
      </c>
      <c r="F2266" s="148" t="s">
        <v>2206</v>
      </c>
      <c r="H2266" s="147" t="s">
        <v>1</v>
      </c>
      <c r="L2266" s="146"/>
      <c r="M2266" s="149"/>
      <c r="T2266" s="150"/>
      <c r="AT2266" s="147" t="s">
        <v>196</v>
      </c>
      <c r="AU2266" s="147" t="s">
        <v>190</v>
      </c>
      <c r="AV2266" s="12" t="s">
        <v>80</v>
      </c>
      <c r="AW2266" s="12" t="s">
        <v>27</v>
      </c>
      <c r="AX2266" s="12" t="s">
        <v>72</v>
      </c>
      <c r="AY2266" s="147" t="s">
        <v>182</v>
      </c>
    </row>
    <row r="2267" spans="2:65" s="12" customFormat="1">
      <c r="B2267" s="146"/>
      <c r="D2267" s="141" t="s">
        <v>196</v>
      </c>
      <c r="E2267" s="147" t="s">
        <v>1</v>
      </c>
      <c r="F2267" s="148" t="s">
        <v>385</v>
      </c>
      <c r="H2267" s="147" t="s">
        <v>1</v>
      </c>
      <c r="L2267" s="146"/>
      <c r="M2267" s="149"/>
      <c r="T2267" s="150"/>
      <c r="AT2267" s="147" t="s">
        <v>196</v>
      </c>
      <c r="AU2267" s="147" t="s">
        <v>190</v>
      </c>
      <c r="AV2267" s="12" t="s">
        <v>80</v>
      </c>
      <c r="AW2267" s="12" t="s">
        <v>27</v>
      </c>
      <c r="AX2267" s="12" t="s">
        <v>72</v>
      </c>
      <c r="AY2267" s="147" t="s">
        <v>182</v>
      </c>
    </row>
    <row r="2268" spans="2:65" s="13" customFormat="1">
      <c r="B2268" s="151"/>
      <c r="D2268" s="141" t="s">
        <v>196</v>
      </c>
      <c r="E2268" s="152" t="s">
        <v>1</v>
      </c>
      <c r="F2268" s="153" t="s">
        <v>2207</v>
      </c>
      <c r="H2268" s="154">
        <v>37.86</v>
      </c>
      <c r="L2268" s="151"/>
      <c r="M2268" s="155"/>
      <c r="T2268" s="156"/>
      <c r="AT2268" s="152" t="s">
        <v>196</v>
      </c>
      <c r="AU2268" s="152" t="s">
        <v>190</v>
      </c>
      <c r="AV2268" s="13" t="s">
        <v>190</v>
      </c>
      <c r="AW2268" s="13" t="s">
        <v>27</v>
      </c>
      <c r="AX2268" s="13" t="s">
        <v>72</v>
      </c>
      <c r="AY2268" s="152" t="s">
        <v>182</v>
      </c>
    </row>
    <row r="2269" spans="2:65" s="13" customFormat="1">
      <c r="B2269" s="151"/>
      <c r="D2269" s="141" t="s">
        <v>196</v>
      </c>
      <c r="E2269" s="152" t="s">
        <v>1</v>
      </c>
      <c r="F2269" s="153" t="s">
        <v>2208</v>
      </c>
      <c r="H2269" s="154">
        <v>1.83</v>
      </c>
      <c r="L2269" s="151"/>
      <c r="M2269" s="155"/>
      <c r="T2269" s="156"/>
      <c r="AT2269" s="152" t="s">
        <v>196</v>
      </c>
      <c r="AU2269" s="152" t="s">
        <v>190</v>
      </c>
      <c r="AV2269" s="13" t="s">
        <v>190</v>
      </c>
      <c r="AW2269" s="13" t="s">
        <v>27</v>
      </c>
      <c r="AX2269" s="13" t="s">
        <v>72</v>
      </c>
      <c r="AY2269" s="152" t="s">
        <v>182</v>
      </c>
    </row>
    <row r="2270" spans="2:65" s="13" customFormat="1">
      <c r="B2270" s="151"/>
      <c r="D2270" s="141" t="s">
        <v>196</v>
      </c>
      <c r="E2270" s="152" t="s">
        <v>1</v>
      </c>
      <c r="F2270" s="153" t="s">
        <v>2209</v>
      </c>
      <c r="H2270" s="154">
        <v>13.35</v>
      </c>
      <c r="L2270" s="151"/>
      <c r="M2270" s="155"/>
      <c r="T2270" s="156"/>
      <c r="AT2270" s="152" t="s">
        <v>196</v>
      </c>
      <c r="AU2270" s="152" t="s">
        <v>190</v>
      </c>
      <c r="AV2270" s="13" t="s">
        <v>190</v>
      </c>
      <c r="AW2270" s="13" t="s">
        <v>27</v>
      </c>
      <c r="AX2270" s="13" t="s">
        <v>72</v>
      </c>
      <c r="AY2270" s="152" t="s">
        <v>182</v>
      </c>
    </row>
    <row r="2271" spans="2:65" s="13" customFormat="1">
      <c r="B2271" s="151"/>
      <c r="D2271" s="141" t="s">
        <v>196</v>
      </c>
      <c r="E2271" s="152" t="s">
        <v>1</v>
      </c>
      <c r="F2271" s="153" t="s">
        <v>2208</v>
      </c>
      <c r="H2271" s="154">
        <v>1.83</v>
      </c>
      <c r="L2271" s="151"/>
      <c r="M2271" s="155"/>
      <c r="T2271" s="156"/>
      <c r="AT2271" s="152" t="s">
        <v>196</v>
      </c>
      <c r="AU2271" s="152" t="s">
        <v>190</v>
      </c>
      <c r="AV2271" s="13" t="s">
        <v>190</v>
      </c>
      <c r="AW2271" s="13" t="s">
        <v>27</v>
      </c>
      <c r="AX2271" s="13" t="s">
        <v>72</v>
      </c>
      <c r="AY2271" s="152" t="s">
        <v>182</v>
      </c>
    </row>
    <row r="2272" spans="2:65" s="13" customFormat="1">
      <c r="B2272" s="151"/>
      <c r="D2272" s="141" t="s">
        <v>196</v>
      </c>
      <c r="E2272" s="152" t="s">
        <v>1</v>
      </c>
      <c r="F2272" s="153" t="s">
        <v>2210</v>
      </c>
      <c r="H2272" s="154">
        <v>16.53</v>
      </c>
      <c r="L2272" s="151"/>
      <c r="M2272" s="155"/>
      <c r="T2272" s="156"/>
      <c r="AT2272" s="152" t="s">
        <v>196</v>
      </c>
      <c r="AU2272" s="152" t="s">
        <v>190</v>
      </c>
      <c r="AV2272" s="13" t="s">
        <v>190</v>
      </c>
      <c r="AW2272" s="13" t="s">
        <v>27</v>
      </c>
      <c r="AX2272" s="13" t="s">
        <v>72</v>
      </c>
      <c r="AY2272" s="152" t="s">
        <v>182</v>
      </c>
    </row>
    <row r="2273" spans="2:65" s="13" customFormat="1">
      <c r="B2273" s="151"/>
      <c r="D2273" s="141" t="s">
        <v>196</v>
      </c>
      <c r="E2273" s="152" t="s">
        <v>1</v>
      </c>
      <c r="F2273" s="153" t="s">
        <v>2208</v>
      </c>
      <c r="H2273" s="154">
        <v>1.83</v>
      </c>
      <c r="L2273" s="151"/>
      <c r="M2273" s="155"/>
      <c r="T2273" s="156"/>
      <c r="AT2273" s="152" t="s">
        <v>196</v>
      </c>
      <c r="AU2273" s="152" t="s">
        <v>190</v>
      </c>
      <c r="AV2273" s="13" t="s">
        <v>190</v>
      </c>
      <c r="AW2273" s="13" t="s">
        <v>27</v>
      </c>
      <c r="AX2273" s="13" t="s">
        <v>72</v>
      </c>
      <c r="AY2273" s="152" t="s">
        <v>182</v>
      </c>
    </row>
    <row r="2274" spans="2:65" s="15" customFormat="1">
      <c r="B2274" s="172"/>
      <c r="D2274" s="141" t="s">
        <v>196</v>
      </c>
      <c r="E2274" s="173" t="s">
        <v>1</v>
      </c>
      <c r="F2274" s="174" t="s">
        <v>379</v>
      </c>
      <c r="H2274" s="175">
        <v>73.23</v>
      </c>
      <c r="L2274" s="172"/>
      <c r="M2274" s="176"/>
      <c r="T2274" s="177"/>
      <c r="AT2274" s="173" t="s">
        <v>196</v>
      </c>
      <c r="AU2274" s="173" t="s">
        <v>190</v>
      </c>
      <c r="AV2274" s="15" t="s">
        <v>106</v>
      </c>
      <c r="AW2274" s="15" t="s">
        <v>27</v>
      </c>
      <c r="AX2274" s="15" t="s">
        <v>72</v>
      </c>
      <c r="AY2274" s="173" t="s">
        <v>182</v>
      </c>
    </row>
    <row r="2275" spans="2:65" s="12" customFormat="1">
      <c r="B2275" s="146"/>
      <c r="D2275" s="141" t="s">
        <v>196</v>
      </c>
      <c r="E2275" s="147" t="s">
        <v>1</v>
      </c>
      <c r="F2275" s="148" t="s">
        <v>1050</v>
      </c>
      <c r="H2275" s="147" t="s">
        <v>1</v>
      </c>
      <c r="L2275" s="146"/>
      <c r="M2275" s="149"/>
      <c r="T2275" s="150"/>
      <c r="AT2275" s="147" t="s">
        <v>196</v>
      </c>
      <c r="AU2275" s="147" t="s">
        <v>190</v>
      </c>
      <c r="AV2275" s="12" t="s">
        <v>80</v>
      </c>
      <c r="AW2275" s="12" t="s">
        <v>27</v>
      </c>
      <c r="AX2275" s="12" t="s">
        <v>72</v>
      </c>
      <c r="AY2275" s="147" t="s">
        <v>182</v>
      </c>
    </row>
    <row r="2276" spans="2:65" s="13" customFormat="1">
      <c r="B2276" s="151"/>
      <c r="D2276" s="141" t="s">
        <v>196</v>
      </c>
      <c r="E2276" s="152" t="s">
        <v>1</v>
      </c>
      <c r="F2276" s="153" t="s">
        <v>2211</v>
      </c>
      <c r="H2276" s="154">
        <v>7.38</v>
      </c>
      <c r="L2276" s="151"/>
      <c r="M2276" s="155"/>
      <c r="T2276" s="156"/>
      <c r="AT2276" s="152" t="s">
        <v>196</v>
      </c>
      <c r="AU2276" s="152" t="s">
        <v>190</v>
      </c>
      <c r="AV2276" s="13" t="s">
        <v>190</v>
      </c>
      <c r="AW2276" s="13" t="s">
        <v>27</v>
      </c>
      <c r="AX2276" s="13" t="s">
        <v>72</v>
      </c>
      <c r="AY2276" s="152" t="s">
        <v>182</v>
      </c>
    </row>
    <row r="2277" spans="2:65" s="13" customFormat="1">
      <c r="B2277" s="151"/>
      <c r="D2277" s="141" t="s">
        <v>196</v>
      </c>
      <c r="E2277" s="152" t="s">
        <v>1</v>
      </c>
      <c r="F2277" s="153" t="s">
        <v>2212</v>
      </c>
      <c r="H2277" s="154">
        <v>3.48</v>
      </c>
      <c r="L2277" s="151"/>
      <c r="M2277" s="155"/>
      <c r="T2277" s="156"/>
      <c r="AT2277" s="152" t="s">
        <v>196</v>
      </c>
      <c r="AU2277" s="152" t="s">
        <v>190</v>
      </c>
      <c r="AV2277" s="13" t="s">
        <v>190</v>
      </c>
      <c r="AW2277" s="13" t="s">
        <v>27</v>
      </c>
      <c r="AX2277" s="13" t="s">
        <v>72</v>
      </c>
      <c r="AY2277" s="152" t="s">
        <v>182</v>
      </c>
    </row>
    <row r="2278" spans="2:65" s="13" customFormat="1">
      <c r="B2278" s="151"/>
      <c r="D2278" s="141" t="s">
        <v>196</v>
      </c>
      <c r="E2278" s="152" t="s">
        <v>1</v>
      </c>
      <c r="F2278" s="153" t="s">
        <v>2213</v>
      </c>
      <c r="H2278" s="154">
        <v>5.32</v>
      </c>
      <c r="L2278" s="151"/>
      <c r="M2278" s="155"/>
      <c r="T2278" s="156"/>
      <c r="AT2278" s="152" t="s">
        <v>196</v>
      </c>
      <c r="AU2278" s="152" t="s">
        <v>190</v>
      </c>
      <c r="AV2278" s="13" t="s">
        <v>190</v>
      </c>
      <c r="AW2278" s="13" t="s">
        <v>27</v>
      </c>
      <c r="AX2278" s="13" t="s">
        <v>72</v>
      </c>
      <c r="AY2278" s="152" t="s">
        <v>182</v>
      </c>
    </row>
    <row r="2279" spans="2:65" s="13" customFormat="1">
      <c r="B2279" s="151"/>
      <c r="D2279" s="141" t="s">
        <v>196</v>
      </c>
      <c r="E2279" s="152" t="s">
        <v>1</v>
      </c>
      <c r="F2279" s="153" t="s">
        <v>2214</v>
      </c>
      <c r="H2279" s="154">
        <v>3.6</v>
      </c>
      <c r="L2279" s="151"/>
      <c r="M2279" s="155"/>
      <c r="T2279" s="156"/>
      <c r="AT2279" s="152" t="s">
        <v>196</v>
      </c>
      <c r="AU2279" s="152" t="s">
        <v>190</v>
      </c>
      <c r="AV2279" s="13" t="s">
        <v>190</v>
      </c>
      <c r="AW2279" s="13" t="s">
        <v>27</v>
      </c>
      <c r="AX2279" s="13" t="s">
        <v>72</v>
      </c>
      <c r="AY2279" s="152" t="s">
        <v>182</v>
      </c>
    </row>
    <row r="2280" spans="2:65" s="15" customFormat="1">
      <c r="B2280" s="172"/>
      <c r="D2280" s="141" t="s">
        <v>196</v>
      </c>
      <c r="E2280" s="173" t="s">
        <v>1</v>
      </c>
      <c r="F2280" s="174" t="s">
        <v>379</v>
      </c>
      <c r="H2280" s="175">
        <v>19.78</v>
      </c>
      <c r="L2280" s="172"/>
      <c r="M2280" s="176"/>
      <c r="T2280" s="177"/>
      <c r="AT2280" s="173" t="s">
        <v>196</v>
      </c>
      <c r="AU2280" s="173" t="s">
        <v>190</v>
      </c>
      <c r="AV2280" s="15" t="s">
        <v>106</v>
      </c>
      <c r="AW2280" s="15" t="s">
        <v>27</v>
      </c>
      <c r="AX2280" s="15" t="s">
        <v>72</v>
      </c>
      <c r="AY2280" s="173" t="s">
        <v>182</v>
      </c>
    </row>
    <row r="2281" spans="2:65" s="12" customFormat="1">
      <c r="B2281" s="146"/>
      <c r="D2281" s="141" t="s">
        <v>196</v>
      </c>
      <c r="E2281" s="147" t="s">
        <v>1</v>
      </c>
      <c r="F2281" s="148" t="s">
        <v>2193</v>
      </c>
      <c r="H2281" s="147" t="s">
        <v>1</v>
      </c>
      <c r="L2281" s="146"/>
      <c r="M2281" s="149"/>
      <c r="T2281" s="150"/>
      <c r="AT2281" s="147" t="s">
        <v>196</v>
      </c>
      <c r="AU2281" s="147" t="s">
        <v>190</v>
      </c>
      <c r="AV2281" s="12" t="s">
        <v>80</v>
      </c>
      <c r="AW2281" s="12" t="s">
        <v>27</v>
      </c>
      <c r="AX2281" s="12" t="s">
        <v>72</v>
      </c>
      <c r="AY2281" s="147" t="s">
        <v>182</v>
      </c>
    </row>
    <row r="2282" spans="2:65" s="13" customFormat="1">
      <c r="B2282" s="151"/>
      <c r="D2282" s="141" t="s">
        <v>196</v>
      </c>
      <c r="E2282" s="152" t="s">
        <v>1</v>
      </c>
      <c r="F2282" s="153" t="s">
        <v>2215</v>
      </c>
      <c r="H2282" s="154">
        <v>51.96</v>
      </c>
      <c r="L2282" s="151"/>
      <c r="M2282" s="155"/>
      <c r="T2282" s="156"/>
      <c r="AT2282" s="152" t="s">
        <v>196</v>
      </c>
      <c r="AU2282" s="152" t="s">
        <v>190</v>
      </c>
      <c r="AV2282" s="13" t="s">
        <v>190</v>
      </c>
      <c r="AW2282" s="13" t="s">
        <v>27</v>
      </c>
      <c r="AX2282" s="13" t="s">
        <v>72</v>
      </c>
      <c r="AY2282" s="152" t="s">
        <v>182</v>
      </c>
    </row>
    <row r="2283" spans="2:65" s="15" customFormat="1">
      <c r="B2283" s="172"/>
      <c r="D2283" s="141" t="s">
        <v>196</v>
      </c>
      <c r="E2283" s="173" t="s">
        <v>1</v>
      </c>
      <c r="F2283" s="174" t="s">
        <v>379</v>
      </c>
      <c r="H2283" s="175">
        <v>51.96</v>
      </c>
      <c r="L2283" s="172"/>
      <c r="M2283" s="176"/>
      <c r="T2283" s="177"/>
      <c r="AT2283" s="173" t="s">
        <v>196</v>
      </c>
      <c r="AU2283" s="173" t="s">
        <v>190</v>
      </c>
      <c r="AV2283" s="15" t="s">
        <v>106</v>
      </c>
      <c r="AW2283" s="15" t="s">
        <v>27</v>
      </c>
      <c r="AX2283" s="15" t="s">
        <v>72</v>
      </c>
      <c r="AY2283" s="173" t="s">
        <v>182</v>
      </c>
    </row>
    <row r="2284" spans="2:65" s="14" customFormat="1">
      <c r="B2284" s="157"/>
      <c r="D2284" s="141" t="s">
        <v>196</v>
      </c>
      <c r="E2284" s="158" t="s">
        <v>1</v>
      </c>
      <c r="F2284" s="159" t="s">
        <v>201</v>
      </c>
      <c r="H2284" s="160">
        <v>144.97</v>
      </c>
      <c r="L2284" s="157"/>
      <c r="M2284" s="161"/>
      <c r="T2284" s="162"/>
      <c r="AT2284" s="158" t="s">
        <v>196</v>
      </c>
      <c r="AU2284" s="158" t="s">
        <v>190</v>
      </c>
      <c r="AV2284" s="14" t="s">
        <v>189</v>
      </c>
      <c r="AW2284" s="14" t="s">
        <v>27</v>
      </c>
      <c r="AX2284" s="14" t="s">
        <v>80</v>
      </c>
      <c r="AY2284" s="158" t="s">
        <v>182</v>
      </c>
    </row>
    <row r="2285" spans="2:65" s="1" customFormat="1" ht="24.2" customHeight="1">
      <c r="B2285" s="29"/>
      <c r="C2285" s="163" t="s">
        <v>2216</v>
      </c>
      <c r="D2285" s="163" t="s">
        <v>325</v>
      </c>
      <c r="E2285" s="164" t="s">
        <v>2217</v>
      </c>
      <c r="F2285" s="165" t="s">
        <v>2218</v>
      </c>
      <c r="G2285" s="166" t="s">
        <v>205</v>
      </c>
      <c r="H2285" s="167">
        <v>0.36299999999999999</v>
      </c>
      <c r="I2285" s="168">
        <v>9690</v>
      </c>
      <c r="J2285" s="168">
        <f>ROUND(I2285*H2285,2)</f>
        <v>3517.47</v>
      </c>
      <c r="K2285" s="165" t="s">
        <v>188</v>
      </c>
      <c r="L2285" s="169"/>
      <c r="M2285" s="170" t="s">
        <v>1</v>
      </c>
      <c r="N2285" s="171" t="s">
        <v>38</v>
      </c>
      <c r="O2285" s="137">
        <v>0</v>
      </c>
      <c r="P2285" s="137">
        <f>O2285*H2285</f>
        <v>0</v>
      </c>
      <c r="Q2285" s="137">
        <v>0.55000000000000004</v>
      </c>
      <c r="R2285" s="137">
        <f>Q2285*H2285</f>
        <v>0.19965000000000002</v>
      </c>
      <c r="S2285" s="137">
        <v>0</v>
      </c>
      <c r="T2285" s="138">
        <f>S2285*H2285</f>
        <v>0</v>
      </c>
      <c r="AR2285" s="139" t="s">
        <v>1381</v>
      </c>
      <c r="AT2285" s="139" t="s">
        <v>325</v>
      </c>
      <c r="AU2285" s="139" t="s">
        <v>190</v>
      </c>
      <c r="AY2285" s="17" t="s">
        <v>182</v>
      </c>
      <c r="BE2285" s="140">
        <f>IF(N2285="základní",J2285,0)</f>
        <v>0</v>
      </c>
      <c r="BF2285" s="140">
        <f>IF(N2285="snížená",J2285,0)</f>
        <v>3517.47</v>
      </c>
      <c r="BG2285" s="140">
        <f>IF(N2285="zákl. přenesená",J2285,0)</f>
        <v>0</v>
      </c>
      <c r="BH2285" s="140">
        <f>IF(N2285="sníž. přenesená",J2285,0)</f>
        <v>0</v>
      </c>
      <c r="BI2285" s="140">
        <f>IF(N2285="nulová",J2285,0)</f>
        <v>0</v>
      </c>
      <c r="BJ2285" s="17" t="s">
        <v>190</v>
      </c>
      <c r="BK2285" s="140">
        <f>ROUND(I2285*H2285,2)</f>
        <v>3517.47</v>
      </c>
      <c r="BL2285" s="17" t="s">
        <v>271</v>
      </c>
      <c r="BM2285" s="139" t="s">
        <v>2219</v>
      </c>
    </row>
    <row r="2286" spans="2:65" s="1" customFormat="1">
      <c r="B2286" s="29"/>
      <c r="D2286" s="141" t="s">
        <v>192</v>
      </c>
      <c r="F2286" s="142" t="s">
        <v>2218</v>
      </c>
      <c r="L2286" s="29"/>
      <c r="M2286" s="143"/>
      <c r="T2286" s="53"/>
      <c r="AT2286" s="17" t="s">
        <v>192</v>
      </c>
      <c r="AU2286" s="17" t="s">
        <v>190</v>
      </c>
    </row>
    <row r="2287" spans="2:65" s="13" customFormat="1" ht="22.5">
      <c r="B2287" s="151"/>
      <c r="D2287" s="141" t="s">
        <v>196</v>
      </c>
      <c r="F2287" s="153" t="s">
        <v>2220</v>
      </c>
      <c r="H2287" s="154">
        <v>0.36299999999999999</v>
      </c>
      <c r="L2287" s="151"/>
      <c r="M2287" s="155"/>
      <c r="T2287" s="156"/>
      <c r="AT2287" s="152" t="s">
        <v>196</v>
      </c>
      <c r="AU2287" s="152" t="s">
        <v>190</v>
      </c>
      <c r="AV2287" s="13" t="s">
        <v>190</v>
      </c>
      <c r="AW2287" s="13" t="s">
        <v>4</v>
      </c>
      <c r="AX2287" s="13" t="s">
        <v>80</v>
      </c>
      <c r="AY2287" s="152" t="s">
        <v>182</v>
      </c>
    </row>
    <row r="2288" spans="2:65" s="1" customFormat="1" ht="24.2" customHeight="1">
      <c r="B2288" s="29"/>
      <c r="C2288" s="129" t="s">
        <v>2221</v>
      </c>
      <c r="D2288" s="129" t="s">
        <v>184</v>
      </c>
      <c r="E2288" s="130" t="s">
        <v>2222</v>
      </c>
      <c r="F2288" s="131" t="s">
        <v>2223</v>
      </c>
      <c r="G2288" s="132" t="s">
        <v>187</v>
      </c>
      <c r="H2288" s="133">
        <v>45.804000000000002</v>
      </c>
      <c r="I2288" s="134">
        <v>73.599999999999994</v>
      </c>
      <c r="J2288" s="134">
        <f>ROUND(I2288*H2288,2)</f>
        <v>3371.17</v>
      </c>
      <c r="K2288" s="131" t="s">
        <v>188</v>
      </c>
      <c r="L2288" s="29"/>
      <c r="M2288" s="135" t="s">
        <v>1</v>
      </c>
      <c r="N2288" s="136" t="s">
        <v>38</v>
      </c>
      <c r="O2288" s="137">
        <v>0.13</v>
      </c>
      <c r="P2288" s="137">
        <f>O2288*H2288</f>
        <v>5.9545200000000005</v>
      </c>
      <c r="Q2288" s="137">
        <v>0</v>
      </c>
      <c r="R2288" s="137">
        <f>Q2288*H2288</f>
        <v>0</v>
      </c>
      <c r="S2288" s="137">
        <v>0</v>
      </c>
      <c r="T2288" s="138">
        <f>S2288*H2288</f>
        <v>0</v>
      </c>
      <c r="AR2288" s="139" t="s">
        <v>271</v>
      </c>
      <c r="AT2288" s="139" t="s">
        <v>184</v>
      </c>
      <c r="AU2288" s="139" t="s">
        <v>190</v>
      </c>
      <c r="AY2288" s="17" t="s">
        <v>182</v>
      </c>
      <c r="BE2288" s="140">
        <f>IF(N2288="základní",J2288,0)</f>
        <v>0</v>
      </c>
      <c r="BF2288" s="140">
        <f>IF(N2288="snížená",J2288,0)</f>
        <v>3371.17</v>
      </c>
      <c r="BG2288" s="140">
        <f>IF(N2288="zákl. přenesená",J2288,0)</f>
        <v>0</v>
      </c>
      <c r="BH2288" s="140">
        <f>IF(N2288="sníž. přenesená",J2288,0)</f>
        <v>0</v>
      </c>
      <c r="BI2288" s="140">
        <f>IF(N2288="nulová",J2288,0)</f>
        <v>0</v>
      </c>
      <c r="BJ2288" s="17" t="s">
        <v>190</v>
      </c>
      <c r="BK2288" s="140">
        <f>ROUND(I2288*H2288,2)</f>
        <v>3371.17</v>
      </c>
      <c r="BL2288" s="17" t="s">
        <v>271</v>
      </c>
      <c r="BM2288" s="139" t="s">
        <v>2224</v>
      </c>
    </row>
    <row r="2289" spans="2:65" s="1" customFormat="1" ht="19.5">
      <c r="B2289" s="29"/>
      <c r="D2289" s="141" t="s">
        <v>192</v>
      </c>
      <c r="F2289" s="142" t="s">
        <v>2225</v>
      </c>
      <c r="L2289" s="29"/>
      <c r="M2289" s="143"/>
      <c r="T2289" s="53"/>
      <c r="AT2289" s="17" t="s">
        <v>192</v>
      </c>
      <c r="AU2289" s="17" t="s">
        <v>190</v>
      </c>
    </row>
    <row r="2290" spans="2:65" s="1" customFormat="1">
      <c r="B2290" s="29"/>
      <c r="D2290" s="144" t="s">
        <v>194</v>
      </c>
      <c r="F2290" s="145" t="s">
        <v>2226</v>
      </c>
      <c r="L2290" s="29"/>
      <c r="M2290" s="143"/>
      <c r="T2290" s="53"/>
      <c r="AT2290" s="17" t="s">
        <v>194</v>
      </c>
      <c r="AU2290" s="17" t="s">
        <v>190</v>
      </c>
    </row>
    <row r="2291" spans="2:65" s="13" customFormat="1">
      <c r="B2291" s="151"/>
      <c r="D2291" s="141" t="s">
        <v>196</v>
      </c>
      <c r="E2291" s="152" t="s">
        <v>1</v>
      </c>
      <c r="F2291" s="153" t="s">
        <v>2227</v>
      </c>
      <c r="H2291" s="154">
        <v>45.804000000000002</v>
      </c>
      <c r="L2291" s="151"/>
      <c r="M2291" s="155"/>
      <c r="T2291" s="156"/>
      <c r="AT2291" s="152" t="s">
        <v>196</v>
      </c>
      <c r="AU2291" s="152" t="s">
        <v>190</v>
      </c>
      <c r="AV2291" s="13" t="s">
        <v>190</v>
      </c>
      <c r="AW2291" s="13" t="s">
        <v>27</v>
      </c>
      <c r="AX2291" s="13" t="s">
        <v>80</v>
      </c>
      <c r="AY2291" s="152" t="s">
        <v>182</v>
      </c>
    </row>
    <row r="2292" spans="2:65" s="1" customFormat="1" ht="24.2" customHeight="1">
      <c r="B2292" s="29"/>
      <c r="C2292" s="163" t="s">
        <v>2228</v>
      </c>
      <c r="D2292" s="163" t="s">
        <v>325</v>
      </c>
      <c r="E2292" s="164" t="s">
        <v>2229</v>
      </c>
      <c r="F2292" s="165" t="s">
        <v>2230</v>
      </c>
      <c r="G2292" s="166" t="s">
        <v>187</v>
      </c>
      <c r="H2292" s="167">
        <v>50.887999999999998</v>
      </c>
      <c r="I2292" s="168">
        <v>129</v>
      </c>
      <c r="J2292" s="168">
        <f>ROUND(I2292*H2292,2)</f>
        <v>6564.55</v>
      </c>
      <c r="K2292" s="165" t="s">
        <v>188</v>
      </c>
      <c r="L2292" s="169"/>
      <c r="M2292" s="170" t="s">
        <v>1</v>
      </c>
      <c r="N2292" s="171" t="s">
        <v>38</v>
      </c>
      <c r="O2292" s="137">
        <v>0</v>
      </c>
      <c r="P2292" s="137">
        <f>O2292*H2292</f>
        <v>0</v>
      </c>
      <c r="Q2292" s="137">
        <v>2.1000000000000001E-4</v>
      </c>
      <c r="R2292" s="137">
        <f>Q2292*H2292</f>
        <v>1.068648E-2</v>
      </c>
      <c r="S2292" s="137">
        <v>0</v>
      </c>
      <c r="T2292" s="138">
        <f>S2292*H2292</f>
        <v>0</v>
      </c>
      <c r="AR2292" s="139" t="s">
        <v>1381</v>
      </c>
      <c r="AT2292" s="139" t="s">
        <v>325</v>
      </c>
      <c r="AU2292" s="139" t="s">
        <v>190</v>
      </c>
      <c r="AY2292" s="17" t="s">
        <v>182</v>
      </c>
      <c r="BE2292" s="140">
        <f>IF(N2292="základní",J2292,0)</f>
        <v>0</v>
      </c>
      <c r="BF2292" s="140">
        <f>IF(N2292="snížená",J2292,0)</f>
        <v>6564.55</v>
      </c>
      <c r="BG2292" s="140">
        <f>IF(N2292="zákl. přenesená",J2292,0)</f>
        <v>0</v>
      </c>
      <c r="BH2292" s="140">
        <f>IF(N2292="sníž. přenesená",J2292,0)</f>
        <v>0</v>
      </c>
      <c r="BI2292" s="140">
        <f>IF(N2292="nulová",J2292,0)</f>
        <v>0</v>
      </c>
      <c r="BJ2292" s="17" t="s">
        <v>190</v>
      </c>
      <c r="BK2292" s="140">
        <f>ROUND(I2292*H2292,2)</f>
        <v>6564.55</v>
      </c>
      <c r="BL2292" s="17" t="s">
        <v>271</v>
      </c>
      <c r="BM2292" s="139" t="s">
        <v>2231</v>
      </c>
    </row>
    <row r="2293" spans="2:65" s="1" customFormat="1" ht="19.5">
      <c r="B2293" s="29"/>
      <c r="D2293" s="141" t="s">
        <v>192</v>
      </c>
      <c r="F2293" s="142" t="s">
        <v>2230</v>
      </c>
      <c r="L2293" s="29"/>
      <c r="M2293" s="143"/>
      <c r="T2293" s="53"/>
      <c r="AT2293" s="17" t="s">
        <v>192</v>
      </c>
      <c r="AU2293" s="17" t="s">
        <v>190</v>
      </c>
    </row>
    <row r="2294" spans="2:65" s="13" customFormat="1">
      <c r="B2294" s="151"/>
      <c r="D2294" s="141" t="s">
        <v>196</v>
      </c>
      <c r="F2294" s="153" t="s">
        <v>2232</v>
      </c>
      <c r="H2294" s="154">
        <v>50.887999999999998</v>
      </c>
      <c r="L2294" s="151"/>
      <c r="M2294" s="155"/>
      <c r="T2294" s="156"/>
      <c r="AT2294" s="152" t="s">
        <v>196</v>
      </c>
      <c r="AU2294" s="152" t="s">
        <v>190</v>
      </c>
      <c r="AV2294" s="13" t="s">
        <v>190</v>
      </c>
      <c r="AW2294" s="13" t="s">
        <v>4</v>
      </c>
      <c r="AX2294" s="13" t="s">
        <v>80</v>
      </c>
      <c r="AY2294" s="152" t="s">
        <v>182</v>
      </c>
    </row>
    <row r="2295" spans="2:65" s="1" customFormat="1" ht="24.2" customHeight="1">
      <c r="B2295" s="29"/>
      <c r="C2295" s="129" t="s">
        <v>2233</v>
      </c>
      <c r="D2295" s="129" t="s">
        <v>184</v>
      </c>
      <c r="E2295" s="130" t="s">
        <v>2234</v>
      </c>
      <c r="F2295" s="131" t="s">
        <v>2235</v>
      </c>
      <c r="G2295" s="132" t="s">
        <v>187</v>
      </c>
      <c r="H2295" s="133">
        <v>1.3129999999999999</v>
      </c>
      <c r="I2295" s="134">
        <v>746</v>
      </c>
      <c r="J2295" s="134">
        <f>ROUND(I2295*H2295,2)</f>
        <v>979.5</v>
      </c>
      <c r="K2295" s="131" t="s">
        <v>188</v>
      </c>
      <c r="L2295" s="29"/>
      <c r="M2295" s="135" t="s">
        <v>1</v>
      </c>
      <c r="N2295" s="136" t="s">
        <v>38</v>
      </c>
      <c r="O2295" s="137">
        <v>1.298</v>
      </c>
      <c r="P2295" s="137">
        <f>O2295*H2295</f>
        <v>1.7042740000000001</v>
      </c>
      <c r="Q2295" s="137">
        <v>2.5000000000000001E-4</v>
      </c>
      <c r="R2295" s="137">
        <f>Q2295*H2295</f>
        <v>3.2824999999999998E-4</v>
      </c>
      <c r="S2295" s="137">
        <v>0</v>
      </c>
      <c r="T2295" s="138">
        <f>S2295*H2295</f>
        <v>0</v>
      </c>
      <c r="AR2295" s="139" t="s">
        <v>271</v>
      </c>
      <c r="AT2295" s="139" t="s">
        <v>184</v>
      </c>
      <c r="AU2295" s="139" t="s">
        <v>190</v>
      </c>
      <c r="AY2295" s="17" t="s">
        <v>182</v>
      </c>
      <c r="BE2295" s="140">
        <f>IF(N2295="základní",J2295,0)</f>
        <v>0</v>
      </c>
      <c r="BF2295" s="140">
        <f>IF(N2295="snížená",J2295,0)</f>
        <v>979.5</v>
      </c>
      <c r="BG2295" s="140">
        <f>IF(N2295="zákl. přenesená",J2295,0)</f>
        <v>0</v>
      </c>
      <c r="BH2295" s="140">
        <f>IF(N2295="sníž. přenesená",J2295,0)</f>
        <v>0</v>
      </c>
      <c r="BI2295" s="140">
        <f>IF(N2295="nulová",J2295,0)</f>
        <v>0</v>
      </c>
      <c r="BJ2295" s="17" t="s">
        <v>190</v>
      </c>
      <c r="BK2295" s="140">
        <f>ROUND(I2295*H2295,2)</f>
        <v>979.5</v>
      </c>
      <c r="BL2295" s="17" t="s">
        <v>271</v>
      </c>
      <c r="BM2295" s="139" t="s">
        <v>2236</v>
      </c>
    </row>
    <row r="2296" spans="2:65" s="1" customFormat="1" ht="19.5">
      <c r="B2296" s="29"/>
      <c r="D2296" s="141" t="s">
        <v>192</v>
      </c>
      <c r="F2296" s="142" t="s">
        <v>2237</v>
      </c>
      <c r="L2296" s="29"/>
      <c r="M2296" s="143"/>
      <c r="T2296" s="53"/>
      <c r="AT2296" s="17" t="s">
        <v>192</v>
      </c>
      <c r="AU2296" s="17" t="s">
        <v>190</v>
      </c>
    </row>
    <row r="2297" spans="2:65" s="1" customFormat="1">
      <c r="B2297" s="29"/>
      <c r="D2297" s="144" t="s">
        <v>194</v>
      </c>
      <c r="F2297" s="145" t="s">
        <v>2238</v>
      </c>
      <c r="L2297" s="29"/>
      <c r="M2297" s="143"/>
      <c r="T2297" s="53"/>
      <c r="AT2297" s="17" t="s">
        <v>194</v>
      </c>
      <c r="AU2297" s="17" t="s">
        <v>190</v>
      </c>
    </row>
    <row r="2298" spans="2:65" s="12" customFormat="1">
      <c r="B2298" s="146"/>
      <c r="D2298" s="141" t="s">
        <v>196</v>
      </c>
      <c r="E2298" s="147" t="s">
        <v>1</v>
      </c>
      <c r="F2298" s="148" t="s">
        <v>341</v>
      </c>
      <c r="H2298" s="147" t="s">
        <v>1</v>
      </c>
      <c r="L2298" s="146"/>
      <c r="M2298" s="149"/>
      <c r="T2298" s="150"/>
      <c r="AT2298" s="147" t="s">
        <v>196</v>
      </c>
      <c r="AU2298" s="147" t="s">
        <v>190</v>
      </c>
      <c r="AV2298" s="12" t="s">
        <v>80</v>
      </c>
      <c r="AW2298" s="12" t="s">
        <v>27</v>
      </c>
      <c r="AX2298" s="12" t="s">
        <v>72</v>
      </c>
      <c r="AY2298" s="147" t="s">
        <v>182</v>
      </c>
    </row>
    <row r="2299" spans="2:65" s="12" customFormat="1">
      <c r="B2299" s="146"/>
      <c r="D2299" s="141" t="s">
        <v>196</v>
      </c>
      <c r="E2299" s="147" t="s">
        <v>1</v>
      </c>
      <c r="F2299" s="148" t="s">
        <v>1050</v>
      </c>
      <c r="H2299" s="147" t="s">
        <v>1</v>
      </c>
      <c r="L2299" s="146"/>
      <c r="M2299" s="149"/>
      <c r="T2299" s="150"/>
      <c r="AT2299" s="147" t="s">
        <v>196</v>
      </c>
      <c r="AU2299" s="147" t="s">
        <v>190</v>
      </c>
      <c r="AV2299" s="12" t="s">
        <v>80</v>
      </c>
      <c r="AW2299" s="12" t="s">
        <v>27</v>
      </c>
      <c r="AX2299" s="12" t="s">
        <v>72</v>
      </c>
      <c r="AY2299" s="147" t="s">
        <v>182</v>
      </c>
    </row>
    <row r="2300" spans="2:65" s="13" customFormat="1">
      <c r="B2300" s="151"/>
      <c r="D2300" s="141" t="s">
        <v>196</v>
      </c>
      <c r="E2300" s="152" t="s">
        <v>1</v>
      </c>
      <c r="F2300" s="153" t="s">
        <v>2239</v>
      </c>
      <c r="H2300" s="154">
        <v>1.3129999999999999</v>
      </c>
      <c r="L2300" s="151"/>
      <c r="M2300" s="155"/>
      <c r="T2300" s="156"/>
      <c r="AT2300" s="152" t="s">
        <v>196</v>
      </c>
      <c r="AU2300" s="152" t="s">
        <v>190</v>
      </c>
      <c r="AV2300" s="13" t="s">
        <v>190</v>
      </c>
      <c r="AW2300" s="13" t="s">
        <v>27</v>
      </c>
      <c r="AX2300" s="13" t="s">
        <v>80</v>
      </c>
      <c r="AY2300" s="152" t="s">
        <v>182</v>
      </c>
    </row>
    <row r="2301" spans="2:65" s="1" customFormat="1" ht="24.2" customHeight="1">
      <c r="B2301" s="29"/>
      <c r="C2301" s="163" t="s">
        <v>2240</v>
      </c>
      <c r="D2301" s="163" t="s">
        <v>325</v>
      </c>
      <c r="E2301" s="164" t="s">
        <v>2241</v>
      </c>
      <c r="F2301" s="165" t="s">
        <v>2242</v>
      </c>
      <c r="G2301" s="166" t="s">
        <v>187</v>
      </c>
      <c r="H2301" s="167">
        <v>1.3129999999999999</v>
      </c>
      <c r="I2301" s="168">
        <v>3740</v>
      </c>
      <c r="J2301" s="168">
        <f>ROUND(I2301*H2301,2)</f>
        <v>4910.62</v>
      </c>
      <c r="K2301" s="165" t="s">
        <v>188</v>
      </c>
      <c r="L2301" s="169"/>
      <c r="M2301" s="170" t="s">
        <v>1</v>
      </c>
      <c r="N2301" s="171" t="s">
        <v>38</v>
      </c>
      <c r="O2301" s="137">
        <v>0</v>
      </c>
      <c r="P2301" s="137">
        <f>O2301*H2301</f>
        <v>0</v>
      </c>
      <c r="Q2301" s="137">
        <v>3.4720000000000001E-2</v>
      </c>
      <c r="R2301" s="137">
        <f>Q2301*H2301</f>
        <v>4.558736E-2</v>
      </c>
      <c r="S2301" s="137">
        <v>0</v>
      </c>
      <c r="T2301" s="138">
        <f>S2301*H2301</f>
        <v>0</v>
      </c>
      <c r="AR2301" s="139" t="s">
        <v>1381</v>
      </c>
      <c r="AT2301" s="139" t="s">
        <v>325</v>
      </c>
      <c r="AU2301" s="139" t="s">
        <v>190</v>
      </c>
      <c r="AY2301" s="17" t="s">
        <v>182</v>
      </c>
      <c r="BE2301" s="140">
        <f>IF(N2301="základní",J2301,0)</f>
        <v>0</v>
      </c>
      <c r="BF2301" s="140">
        <f>IF(N2301="snížená",J2301,0)</f>
        <v>4910.62</v>
      </c>
      <c r="BG2301" s="140">
        <f>IF(N2301="zákl. přenesená",J2301,0)</f>
        <v>0</v>
      </c>
      <c r="BH2301" s="140">
        <f>IF(N2301="sníž. přenesená",J2301,0)</f>
        <v>0</v>
      </c>
      <c r="BI2301" s="140">
        <f>IF(N2301="nulová",J2301,0)</f>
        <v>0</v>
      </c>
      <c r="BJ2301" s="17" t="s">
        <v>190</v>
      </c>
      <c r="BK2301" s="140">
        <f>ROUND(I2301*H2301,2)</f>
        <v>4910.62</v>
      </c>
      <c r="BL2301" s="17" t="s">
        <v>271</v>
      </c>
      <c r="BM2301" s="139" t="s">
        <v>2243</v>
      </c>
    </row>
    <row r="2302" spans="2:65" s="1" customFormat="1" ht="19.5">
      <c r="B2302" s="29"/>
      <c r="D2302" s="141" t="s">
        <v>192</v>
      </c>
      <c r="F2302" s="142" t="s">
        <v>2242</v>
      </c>
      <c r="L2302" s="29"/>
      <c r="M2302" s="143"/>
      <c r="T2302" s="53"/>
      <c r="AT2302" s="17" t="s">
        <v>192</v>
      </c>
      <c r="AU2302" s="17" t="s">
        <v>190</v>
      </c>
    </row>
    <row r="2303" spans="2:65" s="1" customFormat="1" ht="24.2" customHeight="1">
      <c r="B2303" s="29"/>
      <c r="C2303" s="129" t="s">
        <v>2244</v>
      </c>
      <c r="D2303" s="129" t="s">
        <v>184</v>
      </c>
      <c r="E2303" s="130" t="s">
        <v>2245</v>
      </c>
      <c r="F2303" s="131" t="s">
        <v>2246</v>
      </c>
      <c r="G2303" s="132" t="s">
        <v>187</v>
      </c>
      <c r="H2303" s="133">
        <v>2.625</v>
      </c>
      <c r="I2303" s="134">
        <v>887</v>
      </c>
      <c r="J2303" s="134">
        <f>ROUND(I2303*H2303,2)</f>
        <v>2328.38</v>
      </c>
      <c r="K2303" s="131" t="s">
        <v>188</v>
      </c>
      <c r="L2303" s="29"/>
      <c r="M2303" s="135" t="s">
        <v>1</v>
      </c>
      <c r="N2303" s="136" t="s">
        <v>38</v>
      </c>
      <c r="O2303" s="137">
        <v>1.5589999999999999</v>
      </c>
      <c r="P2303" s="137">
        <f>O2303*H2303</f>
        <v>4.0923749999999997</v>
      </c>
      <c r="Q2303" s="137">
        <v>2.5999999999999998E-4</v>
      </c>
      <c r="R2303" s="137">
        <f>Q2303*H2303</f>
        <v>6.8249999999999995E-4</v>
      </c>
      <c r="S2303" s="137">
        <v>0</v>
      </c>
      <c r="T2303" s="138">
        <f>S2303*H2303</f>
        <v>0</v>
      </c>
      <c r="AR2303" s="139" t="s">
        <v>271</v>
      </c>
      <c r="AT2303" s="139" t="s">
        <v>184</v>
      </c>
      <c r="AU2303" s="139" t="s">
        <v>190</v>
      </c>
      <c r="AY2303" s="17" t="s">
        <v>182</v>
      </c>
      <c r="BE2303" s="140">
        <f>IF(N2303="základní",J2303,0)</f>
        <v>0</v>
      </c>
      <c r="BF2303" s="140">
        <f>IF(N2303="snížená",J2303,0)</f>
        <v>2328.38</v>
      </c>
      <c r="BG2303" s="140">
        <f>IF(N2303="zákl. přenesená",J2303,0)</f>
        <v>0</v>
      </c>
      <c r="BH2303" s="140">
        <f>IF(N2303="sníž. přenesená",J2303,0)</f>
        <v>0</v>
      </c>
      <c r="BI2303" s="140">
        <f>IF(N2303="nulová",J2303,0)</f>
        <v>0</v>
      </c>
      <c r="BJ2303" s="17" t="s">
        <v>190</v>
      </c>
      <c r="BK2303" s="140">
        <f>ROUND(I2303*H2303,2)</f>
        <v>2328.38</v>
      </c>
      <c r="BL2303" s="17" t="s">
        <v>271</v>
      </c>
      <c r="BM2303" s="139" t="s">
        <v>2247</v>
      </c>
    </row>
    <row r="2304" spans="2:65" s="1" customFormat="1" ht="19.5">
      <c r="B2304" s="29"/>
      <c r="D2304" s="141" t="s">
        <v>192</v>
      </c>
      <c r="F2304" s="142" t="s">
        <v>2248</v>
      </c>
      <c r="L2304" s="29"/>
      <c r="M2304" s="143"/>
      <c r="T2304" s="53"/>
      <c r="AT2304" s="17" t="s">
        <v>192</v>
      </c>
      <c r="AU2304" s="17" t="s">
        <v>190</v>
      </c>
    </row>
    <row r="2305" spans="2:65" s="1" customFormat="1">
      <c r="B2305" s="29"/>
      <c r="D2305" s="144" t="s">
        <v>194</v>
      </c>
      <c r="F2305" s="145" t="s">
        <v>2249</v>
      </c>
      <c r="L2305" s="29"/>
      <c r="M2305" s="143"/>
      <c r="T2305" s="53"/>
      <c r="AT2305" s="17" t="s">
        <v>194</v>
      </c>
      <c r="AU2305" s="17" t="s">
        <v>190</v>
      </c>
    </row>
    <row r="2306" spans="2:65" s="12" customFormat="1">
      <c r="B2306" s="146"/>
      <c r="D2306" s="141" t="s">
        <v>196</v>
      </c>
      <c r="E2306" s="147" t="s">
        <v>1</v>
      </c>
      <c r="F2306" s="148" t="s">
        <v>364</v>
      </c>
      <c r="H2306" s="147" t="s">
        <v>1</v>
      </c>
      <c r="L2306" s="146"/>
      <c r="M2306" s="149"/>
      <c r="T2306" s="150"/>
      <c r="AT2306" s="147" t="s">
        <v>196</v>
      </c>
      <c r="AU2306" s="147" t="s">
        <v>190</v>
      </c>
      <c r="AV2306" s="12" t="s">
        <v>80</v>
      </c>
      <c r="AW2306" s="12" t="s">
        <v>27</v>
      </c>
      <c r="AX2306" s="12" t="s">
        <v>72</v>
      </c>
      <c r="AY2306" s="147" t="s">
        <v>182</v>
      </c>
    </row>
    <row r="2307" spans="2:65" s="13" customFormat="1">
      <c r="B2307" s="151"/>
      <c r="D2307" s="141" t="s">
        <v>196</v>
      </c>
      <c r="E2307" s="152" t="s">
        <v>1</v>
      </c>
      <c r="F2307" s="153" t="s">
        <v>2250</v>
      </c>
      <c r="H2307" s="154">
        <v>2.625</v>
      </c>
      <c r="L2307" s="151"/>
      <c r="M2307" s="155"/>
      <c r="T2307" s="156"/>
      <c r="AT2307" s="152" t="s">
        <v>196</v>
      </c>
      <c r="AU2307" s="152" t="s">
        <v>190</v>
      </c>
      <c r="AV2307" s="13" t="s">
        <v>190</v>
      </c>
      <c r="AW2307" s="13" t="s">
        <v>27</v>
      </c>
      <c r="AX2307" s="13" t="s">
        <v>80</v>
      </c>
      <c r="AY2307" s="152" t="s">
        <v>182</v>
      </c>
    </row>
    <row r="2308" spans="2:65" s="1" customFormat="1" ht="24.2" customHeight="1">
      <c r="B2308" s="29"/>
      <c r="C2308" s="163" t="s">
        <v>2251</v>
      </c>
      <c r="D2308" s="163" t="s">
        <v>325</v>
      </c>
      <c r="E2308" s="164" t="s">
        <v>2252</v>
      </c>
      <c r="F2308" s="165" t="s">
        <v>2253</v>
      </c>
      <c r="G2308" s="166" t="s">
        <v>187</v>
      </c>
      <c r="H2308" s="167">
        <v>2.625</v>
      </c>
      <c r="I2308" s="168">
        <v>5190</v>
      </c>
      <c r="J2308" s="168">
        <f>ROUND(I2308*H2308,2)</f>
        <v>13623.75</v>
      </c>
      <c r="K2308" s="165" t="s">
        <v>188</v>
      </c>
      <c r="L2308" s="169"/>
      <c r="M2308" s="170" t="s">
        <v>1</v>
      </c>
      <c r="N2308" s="171" t="s">
        <v>38</v>
      </c>
      <c r="O2308" s="137">
        <v>0</v>
      </c>
      <c r="P2308" s="137">
        <f>O2308*H2308</f>
        <v>0</v>
      </c>
      <c r="Q2308" s="137">
        <v>3.6810000000000002E-2</v>
      </c>
      <c r="R2308" s="137">
        <f>Q2308*H2308</f>
        <v>9.6626250000000011E-2</v>
      </c>
      <c r="S2308" s="137">
        <v>0</v>
      </c>
      <c r="T2308" s="138">
        <f>S2308*H2308</f>
        <v>0</v>
      </c>
      <c r="AR2308" s="139" t="s">
        <v>1381</v>
      </c>
      <c r="AT2308" s="139" t="s">
        <v>325</v>
      </c>
      <c r="AU2308" s="139" t="s">
        <v>190</v>
      </c>
      <c r="AY2308" s="17" t="s">
        <v>182</v>
      </c>
      <c r="BE2308" s="140">
        <f>IF(N2308="základní",J2308,0)</f>
        <v>0</v>
      </c>
      <c r="BF2308" s="140">
        <f>IF(N2308="snížená",J2308,0)</f>
        <v>13623.75</v>
      </c>
      <c r="BG2308" s="140">
        <f>IF(N2308="zákl. přenesená",J2308,0)</f>
        <v>0</v>
      </c>
      <c r="BH2308" s="140">
        <f>IF(N2308="sníž. přenesená",J2308,0)</f>
        <v>0</v>
      </c>
      <c r="BI2308" s="140">
        <f>IF(N2308="nulová",J2308,0)</f>
        <v>0</v>
      </c>
      <c r="BJ2308" s="17" t="s">
        <v>190</v>
      </c>
      <c r="BK2308" s="140">
        <f>ROUND(I2308*H2308,2)</f>
        <v>13623.75</v>
      </c>
      <c r="BL2308" s="17" t="s">
        <v>271</v>
      </c>
      <c r="BM2308" s="139" t="s">
        <v>2254</v>
      </c>
    </row>
    <row r="2309" spans="2:65" s="1" customFormat="1" ht="19.5">
      <c r="B2309" s="29"/>
      <c r="D2309" s="141" t="s">
        <v>192</v>
      </c>
      <c r="F2309" s="142" t="s">
        <v>2253</v>
      </c>
      <c r="L2309" s="29"/>
      <c r="M2309" s="143"/>
      <c r="T2309" s="53"/>
      <c r="AT2309" s="17" t="s">
        <v>192</v>
      </c>
      <c r="AU2309" s="17" t="s">
        <v>190</v>
      </c>
    </row>
    <row r="2310" spans="2:65" s="1" customFormat="1" ht="24.2" customHeight="1">
      <c r="B2310" s="29"/>
      <c r="C2310" s="129" t="s">
        <v>2255</v>
      </c>
      <c r="D2310" s="129" t="s">
        <v>184</v>
      </c>
      <c r="E2310" s="130" t="s">
        <v>2256</v>
      </c>
      <c r="F2310" s="131" t="s">
        <v>2257</v>
      </c>
      <c r="G2310" s="132" t="s">
        <v>296</v>
      </c>
      <c r="H2310" s="133">
        <v>2.8130000000000002</v>
      </c>
      <c r="I2310" s="134">
        <v>994</v>
      </c>
      <c r="J2310" s="134">
        <f>ROUND(I2310*H2310,2)</f>
        <v>2796.12</v>
      </c>
      <c r="K2310" s="131" t="s">
        <v>188</v>
      </c>
      <c r="L2310" s="29"/>
      <c r="M2310" s="135" t="s">
        <v>1</v>
      </c>
      <c r="N2310" s="136" t="s">
        <v>38</v>
      </c>
      <c r="O2310" s="137">
        <v>0.73099999999999998</v>
      </c>
      <c r="P2310" s="137">
        <f>O2310*H2310</f>
        <v>2.0563030000000002</v>
      </c>
      <c r="Q2310" s="137">
        <v>3.2699999999999999E-3</v>
      </c>
      <c r="R2310" s="137">
        <f>Q2310*H2310</f>
        <v>9.19851E-3</v>
      </c>
      <c r="S2310" s="137">
        <v>0</v>
      </c>
      <c r="T2310" s="138">
        <f>S2310*H2310</f>
        <v>0</v>
      </c>
      <c r="AR2310" s="139" t="s">
        <v>271</v>
      </c>
      <c r="AT2310" s="139" t="s">
        <v>184</v>
      </c>
      <c r="AU2310" s="139" t="s">
        <v>190</v>
      </c>
      <c r="AY2310" s="17" t="s">
        <v>182</v>
      </c>
      <c r="BE2310" s="140">
        <f>IF(N2310="základní",J2310,0)</f>
        <v>0</v>
      </c>
      <c r="BF2310" s="140">
        <f>IF(N2310="snížená",J2310,0)</f>
        <v>2796.12</v>
      </c>
      <c r="BG2310" s="140">
        <f>IF(N2310="zákl. přenesená",J2310,0)</f>
        <v>0</v>
      </c>
      <c r="BH2310" s="140">
        <f>IF(N2310="sníž. přenesená",J2310,0)</f>
        <v>0</v>
      </c>
      <c r="BI2310" s="140">
        <f>IF(N2310="nulová",J2310,0)</f>
        <v>0</v>
      </c>
      <c r="BJ2310" s="17" t="s">
        <v>190</v>
      </c>
      <c r="BK2310" s="140">
        <f>ROUND(I2310*H2310,2)</f>
        <v>2796.12</v>
      </c>
      <c r="BL2310" s="17" t="s">
        <v>271</v>
      </c>
      <c r="BM2310" s="139" t="s">
        <v>2258</v>
      </c>
    </row>
    <row r="2311" spans="2:65" s="1" customFormat="1" ht="19.5">
      <c r="B2311" s="29"/>
      <c r="D2311" s="141" t="s">
        <v>192</v>
      </c>
      <c r="F2311" s="142" t="s">
        <v>2259</v>
      </c>
      <c r="L2311" s="29"/>
      <c r="M2311" s="143"/>
      <c r="T2311" s="53"/>
      <c r="AT2311" s="17" t="s">
        <v>192</v>
      </c>
      <c r="AU2311" s="17" t="s">
        <v>190</v>
      </c>
    </row>
    <row r="2312" spans="2:65" s="1" customFormat="1">
      <c r="B2312" s="29"/>
      <c r="D2312" s="144" t="s">
        <v>194</v>
      </c>
      <c r="F2312" s="145" t="s">
        <v>2260</v>
      </c>
      <c r="L2312" s="29"/>
      <c r="M2312" s="143"/>
      <c r="T2312" s="53"/>
      <c r="AT2312" s="17" t="s">
        <v>194</v>
      </c>
      <c r="AU2312" s="17" t="s">
        <v>190</v>
      </c>
    </row>
    <row r="2313" spans="2:65" s="12" customFormat="1">
      <c r="B2313" s="146"/>
      <c r="D2313" s="141" t="s">
        <v>196</v>
      </c>
      <c r="E2313" s="147" t="s">
        <v>1</v>
      </c>
      <c r="F2313" s="148" t="s">
        <v>341</v>
      </c>
      <c r="H2313" s="147" t="s">
        <v>1</v>
      </c>
      <c r="L2313" s="146"/>
      <c r="M2313" s="149"/>
      <c r="T2313" s="150"/>
      <c r="AT2313" s="147" t="s">
        <v>196</v>
      </c>
      <c r="AU2313" s="147" t="s">
        <v>190</v>
      </c>
      <c r="AV2313" s="12" t="s">
        <v>80</v>
      </c>
      <c r="AW2313" s="12" t="s">
        <v>27</v>
      </c>
      <c r="AX2313" s="12" t="s">
        <v>72</v>
      </c>
      <c r="AY2313" s="147" t="s">
        <v>182</v>
      </c>
    </row>
    <row r="2314" spans="2:65" s="12" customFormat="1">
      <c r="B2314" s="146"/>
      <c r="D2314" s="141" t="s">
        <v>196</v>
      </c>
      <c r="E2314" s="147" t="s">
        <v>1</v>
      </c>
      <c r="F2314" s="148" t="s">
        <v>1050</v>
      </c>
      <c r="H2314" s="147" t="s">
        <v>1</v>
      </c>
      <c r="L2314" s="146"/>
      <c r="M2314" s="149"/>
      <c r="T2314" s="150"/>
      <c r="AT2314" s="147" t="s">
        <v>196</v>
      </c>
      <c r="AU2314" s="147" t="s">
        <v>190</v>
      </c>
      <c r="AV2314" s="12" t="s">
        <v>80</v>
      </c>
      <c r="AW2314" s="12" t="s">
        <v>27</v>
      </c>
      <c r="AX2314" s="12" t="s">
        <v>72</v>
      </c>
      <c r="AY2314" s="147" t="s">
        <v>182</v>
      </c>
    </row>
    <row r="2315" spans="2:65" s="13" customFormat="1">
      <c r="B2315" s="151"/>
      <c r="D2315" s="141" t="s">
        <v>196</v>
      </c>
      <c r="E2315" s="152" t="s">
        <v>1</v>
      </c>
      <c r="F2315" s="153" t="s">
        <v>2261</v>
      </c>
      <c r="H2315" s="154">
        <v>2.8130000000000002</v>
      </c>
      <c r="L2315" s="151"/>
      <c r="M2315" s="155"/>
      <c r="T2315" s="156"/>
      <c r="AT2315" s="152" t="s">
        <v>196</v>
      </c>
      <c r="AU2315" s="152" t="s">
        <v>190</v>
      </c>
      <c r="AV2315" s="13" t="s">
        <v>190</v>
      </c>
      <c r="AW2315" s="13" t="s">
        <v>27</v>
      </c>
      <c r="AX2315" s="13" t="s">
        <v>80</v>
      </c>
      <c r="AY2315" s="152" t="s">
        <v>182</v>
      </c>
    </row>
    <row r="2316" spans="2:65" s="1" customFormat="1" ht="24.2" customHeight="1">
      <c r="B2316" s="29"/>
      <c r="C2316" s="163" t="s">
        <v>2262</v>
      </c>
      <c r="D2316" s="163" t="s">
        <v>325</v>
      </c>
      <c r="E2316" s="164" t="s">
        <v>2252</v>
      </c>
      <c r="F2316" s="165" t="s">
        <v>2253</v>
      </c>
      <c r="G2316" s="166" t="s">
        <v>187</v>
      </c>
      <c r="H2316" s="167">
        <v>2.8130000000000002</v>
      </c>
      <c r="I2316" s="168">
        <v>5190</v>
      </c>
      <c r="J2316" s="168">
        <f>ROUND(I2316*H2316,2)</f>
        <v>14599.47</v>
      </c>
      <c r="K2316" s="165" t="s">
        <v>188</v>
      </c>
      <c r="L2316" s="169"/>
      <c r="M2316" s="170" t="s">
        <v>1</v>
      </c>
      <c r="N2316" s="171" t="s">
        <v>38</v>
      </c>
      <c r="O2316" s="137">
        <v>0</v>
      </c>
      <c r="P2316" s="137">
        <f>O2316*H2316</f>
        <v>0</v>
      </c>
      <c r="Q2316" s="137">
        <v>3.6810000000000002E-2</v>
      </c>
      <c r="R2316" s="137">
        <f>Q2316*H2316</f>
        <v>0.10354653000000001</v>
      </c>
      <c r="S2316" s="137">
        <v>0</v>
      </c>
      <c r="T2316" s="138">
        <f>S2316*H2316</f>
        <v>0</v>
      </c>
      <c r="AR2316" s="139" t="s">
        <v>1381</v>
      </c>
      <c r="AT2316" s="139" t="s">
        <v>325</v>
      </c>
      <c r="AU2316" s="139" t="s">
        <v>190</v>
      </c>
      <c r="AY2316" s="17" t="s">
        <v>182</v>
      </c>
      <c r="BE2316" s="140">
        <f>IF(N2316="základní",J2316,0)</f>
        <v>0</v>
      </c>
      <c r="BF2316" s="140">
        <f>IF(N2316="snížená",J2316,0)</f>
        <v>14599.47</v>
      </c>
      <c r="BG2316" s="140">
        <f>IF(N2316="zákl. přenesená",J2316,0)</f>
        <v>0</v>
      </c>
      <c r="BH2316" s="140">
        <f>IF(N2316="sníž. přenesená",J2316,0)</f>
        <v>0</v>
      </c>
      <c r="BI2316" s="140">
        <f>IF(N2316="nulová",J2316,0)</f>
        <v>0</v>
      </c>
      <c r="BJ2316" s="17" t="s">
        <v>190</v>
      </c>
      <c r="BK2316" s="140">
        <f>ROUND(I2316*H2316,2)</f>
        <v>14599.47</v>
      </c>
      <c r="BL2316" s="17" t="s">
        <v>271</v>
      </c>
      <c r="BM2316" s="139" t="s">
        <v>2263</v>
      </c>
    </row>
    <row r="2317" spans="2:65" s="1" customFormat="1" ht="19.5">
      <c r="B2317" s="29"/>
      <c r="D2317" s="141" t="s">
        <v>192</v>
      </c>
      <c r="F2317" s="142" t="s">
        <v>2253</v>
      </c>
      <c r="L2317" s="29"/>
      <c r="M2317" s="143"/>
      <c r="T2317" s="53"/>
      <c r="AT2317" s="17" t="s">
        <v>192</v>
      </c>
      <c r="AU2317" s="17" t="s">
        <v>190</v>
      </c>
    </row>
    <row r="2318" spans="2:65" s="1" customFormat="1" ht="24.2" customHeight="1">
      <c r="B2318" s="29"/>
      <c r="C2318" s="129" t="s">
        <v>2264</v>
      </c>
      <c r="D2318" s="129" t="s">
        <v>184</v>
      </c>
      <c r="E2318" s="130" t="s">
        <v>2265</v>
      </c>
      <c r="F2318" s="131" t="s">
        <v>2266</v>
      </c>
      <c r="G2318" s="132" t="s">
        <v>187</v>
      </c>
      <c r="H2318" s="133">
        <v>4.375</v>
      </c>
      <c r="I2318" s="134">
        <v>899</v>
      </c>
      <c r="J2318" s="134">
        <f>ROUND(I2318*H2318,2)</f>
        <v>3933.13</v>
      </c>
      <c r="K2318" s="131" t="s">
        <v>188</v>
      </c>
      <c r="L2318" s="29"/>
      <c r="M2318" s="135" t="s">
        <v>1</v>
      </c>
      <c r="N2318" s="136" t="s">
        <v>38</v>
      </c>
      <c r="O2318" s="137">
        <v>1.585</v>
      </c>
      <c r="P2318" s="137">
        <f>O2318*H2318</f>
        <v>6.9343750000000002</v>
      </c>
      <c r="Q2318" s="137">
        <v>2.5000000000000001E-4</v>
      </c>
      <c r="R2318" s="137">
        <f>Q2318*H2318</f>
        <v>1.0937500000000001E-3</v>
      </c>
      <c r="S2318" s="137">
        <v>0</v>
      </c>
      <c r="T2318" s="138">
        <f>S2318*H2318</f>
        <v>0</v>
      </c>
      <c r="AR2318" s="139" t="s">
        <v>271</v>
      </c>
      <c r="AT2318" s="139" t="s">
        <v>184</v>
      </c>
      <c r="AU2318" s="139" t="s">
        <v>190</v>
      </c>
      <c r="AY2318" s="17" t="s">
        <v>182</v>
      </c>
      <c r="BE2318" s="140">
        <f>IF(N2318="základní",J2318,0)</f>
        <v>0</v>
      </c>
      <c r="BF2318" s="140">
        <f>IF(N2318="snížená",J2318,0)</f>
        <v>3933.13</v>
      </c>
      <c r="BG2318" s="140">
        <f>IF(N2318="zákl. přenesená",J2318,0)</f>
        <v>0</v>
      </c>
      <c r="BH2318" s="140">
        <f>IF(N2318="sníž. přenesená",J2318,0)</f>
        <v>0</v>
      </c>
      <c r="BI2318" s="140">
        <f>IF(N2318="nulová",J2318,0)</f>
        <v>0</v>
      </c>
      <c r="BJ2318" s="17" t="s">
        <v>190</v>
      </c>
      <c r="BK2318" s="140">
        <f>ROUND(I2318*H2318,2)</f>
        <v>3933.13</v>
      </c>
      <c r="BL2318" s="17" t="s">
        <v>271</v>
      </c>
      <c r="BM2318" s="139" t="s">
        <v>2267</v>
      </c>
    </row>
    <row r="2319" spans="2:65" s="1" customFormat="1" ht="19.5">
      <c r="B2319" s="29"/>
      <c r="D2319" s="141" t="s">
        <v>192</v>
      </c>
      <c r="F2319" s="142" t="s">
        <v>2268</v>
      </c>
      <c r="L2319" s="29"/>
      <c r="M2319" s="143"/>
      <c r="T2319" s="53"/>
      <c r="AT2319" s="17" t="s">
        <v>192</v>
      </c>
      <c r="AU2319" s="17" t="s">
        <v>190</v>
      </c>
    </row>
    <row r="2320" spans="2:65" s="1" customFormat="1">
      <c r="B2320" s="29"/>
      <c r="D2320" s="144" t="s">
        <v>194</v>
      </c>
      <c r="F2320" s="145" t="s">
        <v>2269</v>
      </c>
      <c r="L2320" s="29"/>
      <c r="M2320" s="143"/>
      <c r="T2320" s="53"/>
      <c r="AT2320" s="17" t="s">
        <v>194</v>
      </c>
      <c r="AU2320" s="17" t="s">
        <v>190</v>
      </c>
    </row>
    <row r="2321" spans="2:65" s="12" customFormat="1">
      <c r="B2321" s="146"/>
      <c r="D2321" s="141" t="s">
        <v>196</v>
      </c>
      <c r="E2321" s="147" t="s">
        <v>1</v>
      </c>
      <c r="F2321" s="148" t="s">
        <v>341</v>
      </c>
      <c r="H2321" s="147" t="s">
        <v>1</v>
      </c>
      <c r="L2321" s="146"/>
      <c r="M2321" s="149"/>
      <c r="T2321" s="150"/>
      <c r="AT2321" s="147" t="s">
        <v>196</v>
      </c>
      <c r="AU2321" s="147" t="s">
        <v>190</v>
      </c>
      <c r="AV2321" s="12" t="s">
        <v>80</v>
      </c>
      <c r="AW2321" s="12" t="s">
        <v>27</v>
      </c>
      <c r="AX2321" s="12" t="s">
        <v>72</v>
      </c>
      <c r="AY2321" s="147" t="s">
        <v>182</v>
      </c>
    </row>
    <row r="2322" spans="2:65" s="12" customFormat="1">
      <c r="B2322" s="146"/>
      <c r="D2322" s="141" t="s">
        <v>196</v>
      </c>
      <c r="E2322" s="147" t="s">
        <v>1</v>
      </c>
      <c r="F2322" s="148" t="s">
        <v>385</v>
      </c>
      <c r="H2322" s="147" t="s">
        <v>1</v>
      </c>
      <c r="L2322" s="146"/>
      <c r="M2322" s="149"/>
      <c r="T2322" s="150"/>
      <c r="AT2322" s="147" t="s">
        <v>196</v>
      </c>
      <c r="AU2322" s="147" t="s">
        <v>190</v>
      </c>
      <c r="AV2322" s="12" t="s">
        <v>80</v>
      </c>
      <c r="AW2322" s="12" t="s">
        <v>27</v>
      </c>
      <c r="AX2322" s="12" t="s">
        <v>72</v>
      </c>
      <c r="AY2322" s="147" t="s">
        <v>182</v>
      </c>
    </row>
    <row r="2323" spans="2:65" s="13" customFormat="1">
      <c r="B2323" s="151"/>
      <c r="D2323" s="141" t="s">
        <v>196</v>
      </c>
      <c r="E2323" s="152" t="s">
        <v>1</v>
      </c>
      <c r="F2323" s="153" t="s">
        <v>2270</v>
      </c>
      <c r="H2323" s="154">
        <v>4.375</v>
      </c>
      <c r="L2323" s="151"/>
      <c r="M2323" s="155"/>
      <c r="T2323" s="156"/>
      <c r="AT2323" s="152" t="s">
        <v>196</v>
      </c>
      <c r="AU2323" s="152" t="s">
        <v>190</v>
      </c>
      <c r="AV2323" s="13" t="s">
        <v>190</v>
      </c>
      <c r="AW2323" s="13" t="s">
        <v>27</v>
      </c>
      <c r="AX2323" s="13" t="s">
        <v>80</v>
      </c>
      <c r="AY2323" s="152" t="s">
        <v>182</v>
      </c>
    </row>
    <row r="2324" spans="2:65" s="1" customFormat="1" ht="24.2" customHeight="1">
      <c r="B2324" s="29"/>
      <c r="C2324" s="163" t="s">
        <v>2271</v>
      </c>
      <c r="D2324" s="163" t="s">
        <v>325</v>
      </c>
      <c r="E2324" s="164" t="s">
        <v>2272</v>
      </c>
      <c r="F2324" s="165" t="s">
        <v>2273</v>
      </c>
      <c r="G2324" s="166" t="s">
        <v>187</v>
      </c>
      <c r="H2324" s="167">
        <v>4.375</v>
      </c>
      <c r="I2324" s="168">
        <v>4470</v>
      </c>
      <c r="J2324" s="168">
        <f>ROUND(I2324*H2324,2)</f>
        <v>19556.25</v>
      </c>
      <c r="K2324" s="165" t="s">
        <v>188</v>
      </c>
      <c r="L2324" s="169"/>
      <c r="M2324" s="170" t="s">
        <v>1</v>
      </c>
      <c r="N2324" s="171" t="s">
        <v>38</v>
      </c>
      <c r="O2324" s="137">
        <v>0</v>
      </c>
      <c r="P2324" s="137">
        <f>O2324*H2324</f>
        <v>0</v>
      </c>
      <c r="Q2324" s="137">
        <v>3.6420000000000001E-2</v>
      </c>
      <c r="R2324" s="137">
        <f>Q2324*H2324</f>
        <v>0.15933749999999999</v>
      </c>
      <c r="S2324" s="137">
        <v>0</v>
      </c>
      <c r="T2324" s="138">
        <f>S2324*H2324</f>
        <v>0</v>
      </c>
      <c r="AR2324" s="139" t="s">
        <v>1381</v>
      </c>
      <c r="AT2324" s="139" t="s">
        <v>325</v>
      </c>
      <c r="AU2324" s="139" t="s">
        <v>190</v>
      </c>
      <c r="AY2324" s="17" t="s">
        <v>182</v>
      </c>
      <c r="BE2324" s="140">
        <f>IF(N2324="základní",J2324,0)</f>
        <v>0</v>
      </c>
      <c r="BF2324" s="140">
        <f>IF(N2324="snížená",J2324,0)</f>
        <v>19556.25</v>
      </c>
      <c r="BG2324" s="140">
        <f>IF(N2324="zákl. přenesená",J2324,0)</f>
        <v>0</v>
      </c>
      <c r="BH2324" s="140">
        <f>IF(N2324="sníž. přenesená",J2324,0)</f>
        <v>0</v>
      </c>
      <c r="BI2324" s="140">
        <f>IF(N2324="nulová",J2324,0)</f>
        <v>0</v>
      </c>
      <c r="BJ2324" s="17" t="s">
        <v>190</v>
      </c>
      <c r="BK2324" s="140">
        <f>ROUND(I2324*H2324,2)</f>
        <v>19556.25</v>
      </c>
      <c r="BL2324" s="17" t="s">
        <v>271</v>
      </c>
      <c r="BM2324" s="139" t="s">
        <v>2274</v>
      </c>
    </row>
    <row r="2325" spans="2:65" s="1" customFormat="1" ht="19.5">
      <c r="B2325" s="29"/>
      <c r="D2325" s="141" t="s">
        <v>192</v>
      </c>
      <c r="F2325" s="142" t="s">
        <v>2273</v>
      </c>
      <c r="L2325" s="29"/>
      <c r="M2325" s="143"/>
      <c r="T2325" s="53"/>
      <c r="AT2325" s="17" t="s">
        <v>192</v>
      </c>
      <c r="AU2325" s="17" t="s">
        <v>190</v>
      </c>
    </row>
    <row r="2326" spans="2:65" s="1" customFormat="1" ht="24.2" customHeight="1">
      <c r="B2326" s="29"/>
      <c r="C2326" s="129" t="s">
        <v>2275</v>
      </c>
      <c r="D2326" s="129" t="s">
        <v>184</v>
      </c>
      <c r="E2326" s="130" t="s">
        <v>2265</v>
      </c>
      <c r="F2326" s="131" t="s">
        <v>2266</v>
      </c>
      <c r="G2326" s="132" t="s">
        <v>187</v>
      </c>
      <c r="H2326" s="133">
        <v>4.6879999999999997</v>
      </c>
      <c r="I2326" s="134">
        <v>899</v>
      </c>
      <c r="J2326" s="134">
        <f>ROUND(I2326*H2326,2)</f>
        <v>4214.51</v>
      </c>
      <c r="K2326" s="131" t="s">
        <v>188</v>
      </c>
      <c r="L2326" s="29"/>
      <c r="M2326" s="135" t="s">
        <v>1</v>
      </c>
      <c r="N2326" s="136" t="s">
        <v>38</v>
      </c>
      <c r="O2326" s="137">
        <v>1.585</v>
      </c>
      <c r="P2326" s="137">
        <f>O2326*H2326</f>
        <v>7.4304799999999993</v>
      </c>
      <c r="Q2326" s="137">
        <v>2.5000000000000001E-4</v>
      </c>
      <c r="R2326" s="137">
        <f>Q2326*H2326</f>
        <v>1.1719999999999999E-3</v>
      </c>
      <c r="S2326" s="137">
        <v>0</v>
      </c>
      <c r="T2326" s="138">
        <f>S2326*H2326</f>
        <v>0</v>
      </c>
      <c r="AR2326" s="139" t="s">
        <v>271</v>
      </c>
      <c r="AT2326" s="139" t="s">
        <v>184</v>
      </c>
      <c r="AU2326" s="139" t="s">
        <v>190</v>
      </c>
      <c r="AY2326" s="17" t="s">
        <v>182</v>
      </c>
      <c r="BE2326" s="140">
        <f>IF(N2326="základní",J2326,0)</f>
        <v>0</v>
      </c>
      <c r="BF2326" s="140">
        <f>IF(N2326="snížená",J2326,0)</f>
        <v>4214.51</v>
      </c>
      <c r="BG2326" s="140">
        <f>IF(N2326="zákl. přenesená",J2326,0)</f>
        <v>0</v>
      </c>
      <c r="BH2326" s="140">
        <f>IF(N2326="sníž. přenesená",J2326,0)</f>
        <v>0</v>
      </c>
      <c r="BI2326" s="140">
        <f>IF(N2326="nulová",J2326,0)</f>
        <v>0</v>
      </c>
      <c r="BJ2326" s="17" t="s">
        <v>190</v>
      </c>
      <c r="BK2326" s="140">
        <f>ROUND(I2326*H2326,2)</f>
        <v>4214.51</v>
      </c>
      <c r="BL2326" s="17" t="s">
        <v>271</v>
      </c>
      <c r="BM2326" s="139" t="s">
        <v>2276</v>
      </c>
    </row>
    <row r="2327" spans="2:65" s="1" customFormat="1" ht="19.5">
      <c r="B2327" s="29"/>
      <c r="D2327" s="141" t="s">
        <v>192</v>
      </c>
      <c r="F2327" s="142" t="s">
        <v>2268</v>
      </c>
      <c r="L2327" s="29"/>
      <c r="M2327" s="143"/>
      <c r="T2327" s="53"/>
      <c r="AT2327" s="17" t="s">
        <v>192</v>
      </c>
      <c r="AU2327" s="17" t="s">
        <v>190</v>
      </c>
    </row>
    <row r="2328" spans="2:65" s="1" customFormat="1">
      <c r="B2328" s="29"/>
      <c r="D2328" s="144" t="s">
        <v>194</v>
      </c>
      <c r="F2328" s="145" t="s">
        <v>2269</v>
      </c>
      <c r="L2328" s="29"/>
      <c r="M2328" s="143"/>
      <c r="T2328" s="53"/>
      <c r="AT2328" s="17" t="s">
        <v>194</v>
      </c>
      <c r="AU2328" s="17" t="s">
        <v>190</v>
      </c>
    </row>
    <row r="2329" spans="2:65" s="12" customFormat="1">
      <c r="B2329" s="146"/>
      <c r="D2329" s="141" t="s">
        <v>196</v>
      </c>
      <c r="E2329" s="147" t="s">
        <v>1</v>
      </c>
      <c r="F2329" s="148" t="s">
        <v>341</v>
      </c>
      <c r="H2329" s="147" t="s">
        <v>1</v>
      </c>
      <c r="L2329" s="146"/>
      <c r="M2329" s="149"/>
      <c r="T2329" s="150"/>
      <c r="AT2329" s="147" t="s">
        <v>196</v>
      </c>
      <c r="AU2329" s="147" t="s">
        <v>190</v>
      </c>
      <c r="AV2329" s="12" t="s">
        <v>80</v>
      </c>
      <c r="AW2329" s="12" t="s">
        <v>27</v>
      </c>
      <c r="AX2329" s="12" t="s">
        <v>72</v>
      </c>
      <c r="AY2329" s="147" t="s">
        <v>182</v>
      </c>
    </row>
    <row r="2330" spans="2:65" s="12" customFormat="1">
      <c r="B2330" s="146"/>
      <c r="D2330" s="141" t="s">
        <v>196</v>
      </c>
      <c r="E2330" s="147" t="s">
        <v>1</v>
      </c>
      <c r="F2330" s="148" t="s">
        <v>1050</v>
      </c>
      <c r="H2330" s="147" t="s">
        <v>1</v>
      </c>
      <c r="L2330" s="146"/>
      <c r="M2330" s="149"/>
      <c r="T2330" s="150"/>
      <c r="AT2330" s="147" t="s">
        <v>196</v>
      </c>
      <c r="AU2330" s="147" t="s">
        <v>190</v>
      </c>
      <c r="AV2330" s="12" t="s">
        <v>80</v>
      </c>
      <c r="AW2330" s="12" t="s">
        <v>27</v>
      </c>
      <c r="AX2330" s="12" t="s">
        <v>72</v>
      </c>
      <c r="AY2330" s="147" t="s">
        <v>182</v>
      </c>
    </row>
    <row r="2331" spans="2:65" s="13" customFormat="1">
      <c r="B2331" s="151"/>
      <c r="D2331" s="141" t="s">
        <v>196</v>
      </c>
      <c r="E2331" s="152" t="s">
        <v>1</v>
      </c>
      <c r="F2331" s="153" t="s">
        <v>2277</v>
      </c>
      <c r="H2331" s="154">
        <v>4.6879999999999997</v>
      </c>
      <c r="L2331" s="151"/>
      <c r="M2331" s="155"/>
      <c r="T2331" s="156"/>
      <c r="AT2331" s="152" t="s">
        <v>196</v>
      </c>
      <c r="AU2331" s="152" t="s">
        <v>190</v>
      </c>
      <c r="AV2331" s="13" t="s">
        <v>190</v>
      </c>
      <c r="AW2331" s="13" t="s">
        <v>27</v>
      </c>
      <c r="AX2331" s="13" t="s">
        <v>80</v>
      </c>
      <c r="AY2331" s="152" t="s">
        <v>182</v>
      </c>
    </row>
    <row r="2332" spans="2:65" s="1" customFormat="1" ht="24.2" customHeight="1">
      <c r="B2332" s="29"/>
      <c r="C2332" s="163" t="s">
        <v>2278</v>
      </c>
      <c r="D2332" s="163" t="s">
        <v>325</v>
      </c>
      <c r="E2332" s="164" t="s">
        <v>2272</v>
      </c>
      <c r="F2332" s="165" t="s">
        <v>2273</v>
      </c>
      <c r="G2332" s="166" t="s">
        <v>187</v>
      </c>
      <c r="H2332" s="167">
        <v>4.6879999999999997</v>
      </c>
      <c r="I2332" s="168">
        <v>4470</v>
      </c>
      <c r="J2332" s="168">
        <f>ROUND(I2332*H2332,2)</f>
        <v>20955.36</v>
      </c>
      <c r="K2332" s="165" t="s">
        <v>188</v>
      </c>
      <c r="L2332" s="169"/>
      <c r="M2332" s="170" t="s">
        <v>1</v>
      </c>
      <c r="N2332" s="171" t="s">
        <v>38</v>
      </c>
      <c r="O2332" s="137">
        <v>0</v>
      </c>
      <c r="P2332" s="137">
        <f>O2332*H2332</f>
        <v>0</v>
      </c>
      <c r="Q2332" s="137">
        <v>3.6420000000000001E-2</v>
      </c>
      <c r="R2332" s="137">
        <f>Q2332*H2332</f>
        <v>0.17073695999999999</v>
      </c>
      <c r="S2332" s="137">
        <v>0</v>
      </c>
      <c r="T2332" s="138">
        <f>S2332*H2332</f>
        <v>0</v>
      </c>
      <c r="AR2332" s="139" t="s">
        <v>1381</v>
      </c>
      <c r="AT2332" s="139" t="s">
        <v>325</v>
      </c>
      <c r="AU2332" s="139" t="s">
        <v>190</v>
      </c>
      <c r="AY2332" s="17" t="s">
        <v>182</v>
      </c>
      <c r="BE2332" s="140">
        <f>IF(N2332="základní",J2332,0)</f>
        <v>0</v>
      </c>
      <c r="BF2332" s="140">
        <f>IF(N2332="snížená",J2332,0)</f>
        <v>20955.36</v>
      </c>
      <c r="BG2332" s="140">
        <f>IF(N2332="zákl. přenesená",J2332,0)</f>
        <v>0</v>
      </c>
      <c r="BH2332" s="140">
        <f>IF(N2332="sníž. přenesená",J2332,0)</f>
        <v>0</v>
      </c>
      <c r="BI2332" s="140">
        <f>IF(N2332="nulová",J2332,0)</f>
        <v>0</v>
      </c>
      <c r="BJ2332" s="17" t="s">
        <v>190</v>
      </c>
      <c r="BK2332" s="140">
        <f>ROUND(I2332*H2332,2)</f>
        <v>20955.36</v>
      </c>
      <c r="BL2332" s="17" t="s">
        <v>271</v>
      </c>
      <c r="BM2332" s="139" t="s">
        <v>2279</v>
      </c>
    </row>
    <row r="2333" spans="2:65" s="1" customFormat="1" ht="19.5">
      <c r="B2333" s="29"/>
      <c r="D2333" s="141" t="s">
        <v>192</v>
      </c>
      <c r="F2333" s="142" t="s">
        <v>2273</v>
      </c>
      <c r="L2333" s="29"/>
      <c r="M2333" s="143"/>
      <c r="T2333" s="53"/>
      <c r="AT2333" s="17" t="s">
        <v>192</v>
      </c>
      <c r="AU2333" s="17" t="s">
        <v>190</v>
      </c>
    </row>
    <row r="2334" spans="2:65" s="1" customFormat="1" ht="24.2" customHeight="1">
      <c r="B2334" s="29"/>
      <c r="C2334" s="129" t="s">
        <v>2280</v>
      </c>
      <c r="D2334" s="129" t="s">
        <v>184</v>
      </c>
      <c r="E2334" s="130" t="s">
        <v>2265</v>
      </c>
      <c r="F2334" s="131" t="s">
        <v>2266</v>
      </c>
      <c r="G2334" s="132" t="s">
        <v>187</v>
      </c>
      <c r="H2334" s="133">
        <v>2.3439999999999999</v>
      </c>
      <c r="I2334" s="134">
        <v>899</v>
      </c>
      <c r="J2334" s="134">
        <f>ROUND(I2334*H2334,2)</f>
        <v>2107.2600000000002</v>
      </c>
      <c r="K2334" s="131" t="s">
        <v>188</v>
      </c>
      <c r="L2334" s="29"/>
      <c r="M2334" s="135" t="s">
        <v>1</v>
      </c>
      <c r="N2334" s="136" t="s">
        <v>38</v>
      </c>
      <c r="O2334" s="137">
        <v>1.585</v>
      </c>
      <c r="P2334" s="137">
        <f>O2334*H2334</f>
        <v>3.7152399999999997</v>
      </c>
      <c r="Q2334" s="137">
        <v>2.5000000000000001E-4</v>
      </c>
      <c r="R2334" s="137">
        <f>Q2334*H2334</f>
        <v>5.8599999999999993E-4</v>
      </c>
      <c r="S2334" s="137">
        <v>0</v>
      </c>
      <c r="T2334" s="138">
        <f>S2334*H2334</f>
        <v>0</v>
      </c>
      <c r="AR2334" s="139" t="s">
        <v>271</v>
      </c>
      <c r="AT2334" s="139" t="s">
        <v>184</v>
      </c>
      <c r="AU2334" s="139" t="s">
        <v>190</v>
      </c>
      <c r="AY2334" s="17" t="s">
        <v>182</v>
      </c>
      <c r="BE2334" s="140">
        <f>IF(N2334="základní",J2334,0)</f>
        <v>0</v>
      </c>
      <c r="BF2334" s="140">
        <f>IF(N2334="snížená",J2334,0)</f>
        <v>2107.2600000000002</v>
      </c>
      <c r="BG2334" s="140">
        <f>IF(N2334="zákl. přenesená",J2334,0)</f>
        <v>0</v>
      </c>
      <c r="BH2334" s="140">
        <f>IF(N2334="sníž. přenesená",J2334,0)</f>
        <v>0</v>
      </c>
      <c r="BI2334" s="140">
        <f>IF(N2334="nulová",J2334,0)</f>
        <v>0</v>
      </c>
      <c r="BJ2334" s="17" t="s">
        <v>190</v>
      </c>
      <c r="BK2334" s="140">
        <f>ROUND(I2334*H2334,2)</f>
        <v>2107.2600000000002</v>
      </c>
      <c r="BL2334" s="17" t="s">
        <v>271</v>
      </c>
      <c r="BM2334" s="139" t="s">
        <v>2281</v>
      </c>
    </row>
    <row r="2335" spans="2:65" s="1" customFormat="1" ht="19.5">
      <c r="B2335" s="29"/>
      <c r="D2335" s="141" t="s">
        <v>192</v>
      </c>
      <c r="F2335" s="142" t="s">
        <v>2268</v>
      </c>
      <c r="L2335" s="29"/>
      <c r="M2335" s="143"/>
      <c r="T2335" s="53"/>
      <c r="AT2335" s="17" t="s">
        <v>192</v>
      </c>
      <c r="AU2335" s="17" t="s">
        <v>190</v>
      </c>
    </row>
    <row r="2336" spans="2:65" s="1" customFormat="1">
      <c r="B2336" s="29"/>
      <c r="D2336" s="144" t="s">
        <v>194</v>
      </c>
      <c r="F2336" s="145" t="s">
        <v>2269</v>
      </c>
      <c r="L2336" s="29"/>
      <c r="M2336" s="143"/>
      <c r="T2336" s="53"/>
      <c r="AT2336" s="17" t="s">
        <v>194</v>
      </c>
      <c r="AU2336" s="17" t="s">
        <v>190</v>
      </c>
    </row>
    <row r="2337" spans="2:65" s="12" customFormat="1">
      <c r="B2337" s="146"/>
      <c r="D2337" s="141" t="s">
        <v>196</v>
      </c>
      <c r="E2337" s="147" t="s">
        <v>1</v>
      </c>
      <c r="F2337" s="148" t="s">
        <v>341</v>
      </c>
      <c r="H2337" s="147" t="s">
        <v>1</v>
      </c>
      <c r="L2337" s="146"/>
      <c r="M2337" s="149"/>
      <c r="T2337" s="150"/>
      <c r="AT2337" s="147" t="s">
        <v>196</v>
      </c>
      <c r="AU2337" s="147" t="s">
        <v>190</v>
      </c>
      <c r="AV2337" s="12" t="s">
        <v>80</v>
      </c>
      <c r="AW2337" s="12" t="s">
        <v>27</v>
      </c>
      <c r="AX2337" s="12" t="s">
        <v>72</v>
      </c>
      <c r="AY2337" s="147" t="s">
        <v>182</v>
      </c>
    </row>
    <row r="2338" spans="2:65" s="12" customFormat="1">
      <c r="B2338" s="146"/>
      <c r="D2338" s="141" t="s">
        <v>196</v>
      </c>
      <c r="E2338" s="147" t="s">
        <v>1</v>
      </c>
      <c r="F2338" s="148" t="s">
        <v>1050</v>
      </c>
      <c r="H2338" s="147" t="s">
        <v>1</v>
      </c>
      <c r="L2338" s="146"/>
      <c r="M2338" s="149"/>
      <c r="T2338" s="150"/>
      <c r="AT2338" s="147" t="s">
        <v>196</v>
      </c>
      <c r="AU2338" s="147" t="s">
        <v>190</v>
      </c>
      <c r="AV2338" s="12" t="s">
        <v>80</v>
      </c>
      <c r="AW2338" s="12" t="s">
        <v>27</v>
      </c>
      <c r="AX2338" s="12" t="s">
        <v>72</v>
      </c>
      <c r="AY2338" s="147" t="s">
        <v>182</v>
      </c>
    </row>
    <row r="2339" spans="2:65" s="13" customFormat="1">
      <c r="B2339" s="151"/>
      <c r="D2339" s="141" t="s">
        <v>196</v>
      </c>
      <c r="E2339" s="152" t="s">
        <v>1</v>
      </c>
      <c r="F2339" s="153" t="s">
        <v>2282</v>
      </c>
      <c r="H2339" s="154">
        <v>2.3439999999999999</v>
      </c>
      <c r="L2339" s="151"/>
      <c r="M2339" s="155"/>
      <c r="T2339" s="156"/>
      <c r="AT2339" s="152" t="s">
        <v>196</v>
      </c>
      <c r="AU2339" s="152" t="s">
        <v>190</v>
      </c>
      <c r="AV2339" s="13" t="s">
        <v>190</v>
      </c>
      <c r="AW2339" s="13" t="s">
        <v>27</v>
      </c>
      <c r="AX2339" s="13" t="s">
        <v>80</v>
      </c>
      <c r="AY2339" s="152" t="s">
        <v>182</v>
      </c>
    </row>
    <row r="2340" spans="2:65" s="1" customFormat="1" ht="24.2" customHeight="1">
      <c r="B2340" s="29"/>
      <c r="C2340" s="163" t="s">
        <v>2283</v>
      </c>
      <c r="D2340" s="163" t="s">
        <v>325</v>
      </c>
      <c r="E2340" s="164" t="s">
        <v>2272</v>
      </c>
      <c r="F2340" s="165" t="s">
        <v>2273</v>
      </c>
      <c r="G2340" s="166" t="s">
        <v>187</v>
      </c>
      <c r="H2340" s="167">
        <v>2.3439999999999999</v>
      </c>
      <c r="I2340" s="168">
        <v>4470</v>
      </c>
      <c r="J2340" s="168">
        <f>ROUND(I2340*H2340,2)</f>
        <v>10477.68</v>
      </c>
      <c r="K2340" s="165" t="s">
        <v>188</v>
      </c>
      <c r="L2340" s="169"/>
      <c r="M2340" s="170" t="s">
        <v>1</v>
      </c>
      <c r="N2340" s="171" t="s">
        <v>38</v>
      </c>
      <c r="O2340" s="137">
        <v>0</v>
      </c>
      <c r="P2340" s="137">
        <f>O2340*H2340</f>
        <v>0</v>
      </c>
      <c r="Q2340" s="137">
        <v>3.6420000000000001E-2</v>
      </c>
      <c r="R2340" s="137">
        <f>Q2340*H2340</f>
        <v>8.5368479999999997E-2</v>
      </c>
      <c r="S2340" s="137">
        <v>0</v>
      </c>
      <c r="T2340" s="138">
        <f>S2340*H2340</f>
        <v>0</v>
      </c>
      <c r="AR2340" s="139" t="s">
        <v>1381</v>
      </c>
      <c r="AT2340" s="139" t="s">
        <v>325</v>
      </c>
      <c r="AU2340" s="139" t="s">
        <v>190</v>
      </c>
      <c r="AY2340" s="17" t="s">
        <v>182</v>
      </c>
      <c r="BE2340" s="140">
        <f>IF(N2340="základní",J2340,0)</f>
        <v>0</v>
      </c>
      <c r="BF2340" s="140">
        <f>IF(N2340="snížená",J2340,0)</f>
        <v>10477.68</v>
      </c>
      <c r="BG2340" s="140">
        <f>IF(N2340="zákl. přenesená",J2340,0)</f>
        <v>0</v>
      </c>
      <c r="BH2340" s="140">
        <f>IF(N2340="sníž. přenesená",J2340,0)</f>
        <v>0</v>
      </c>
      <c r="BI2340" s="140">
        <f>IF(N2340="nulová",J2340,0)</f>
        <v>0</v>
      </c>
      <c r="BJ2340" s="17" t="s">
        <v>190</v>
      </c>
      <c r="BK2340" s="140">
        <f>ROUND(I2340*H2340,2)</f>
        <v>10477.68</v>
      </c>
      <c r="BL2340" s="17" t="s">
        <v>271</v>
      </c>
      <c r="BM2340" s="139" t="s">
        <v>2284</v>
      </c>
    </row>
    <row r="2341" spans="2:65" s="1" customFormat="1" ht="19.5">
      <c r="B2341" s="29"/>
      <c r="D2341" s="141" t="s">
        <v>192</v>
      </c>
      <c r="F2341" s="142" t="s">
        <v>2273</v>
      </c>
      <c r="L2341" s="29"/>
      <c r="M2341" s="143"/>
      <c r="T2341" s="53"/>
      <c r="AT2341" s="17" t="s">
        <v>192</v>
      </c>
      <c r="AU2341" s="17" t="s">
        <v>190</v>
      </c>
    </row>
    <row r="2342" spans="2:65" s="1" customFormat="1" ht="24.2" customHeight="1">
      <c r="B2342" s="29"/>
      <c r="C2342" s="129" t="s">
        <v>2285</v>
      </c>
      <c r="D2342" s="129" t="s">
        <v>184</v>
      </c>
      <c r="E2342" s="130" t="s">
        <v>2265</v>
      </c>
      <c r="F2342" s="131" t="s">
        <v>2266</v>
      </c>
      <c r="G2342" s="132" t="s">
        <v>187</v>
      </c>
      <c r="H2342" s="133">
        <v>1.875</v>
      </c>
      <c r="I2342" s="134">
        <v>899</v>
      </c>
      <c r="J2342" s="134">
        <f>ROUND(I2342*H2342,2)</f>
        <v>1685.63</v>
      </c>
      <c r="K2342" s="131" t="s">
        <v>188</v>
      </c>
      <c r="L2342" s="29"/>
      <c r="M2342" s="135" t="s">
        <v>1</v>
      </c>
      <c r="N2342" s="136" t="s">
        <v>38</v>
      </c>
      <c r="O2342" s="137">
        <v>1.585</v>
      </c>
      <c r="P2342" s="137">
        <f>O2342*H2342</f>
        <v>2.9718749999999998</v>
      </c>
      <c r="Q2342" s="137">
        <v>2.5000000000000001E-4</v>
      </c>
      <c r="R2342" s="137">
        <f>Q2342*H2342</f>
        <v>4.6874999999999998E-4</v>
      </c>
      <c r="S2342" s="137">
        <v>0</v>
      </c>
      <c r="T2342" s="138">
        <f>S2342*H2342</f>
        <v>0</v>
      </c>
      <c r="AR2342" s="139" t="s">
        <v>271</v>
      </c>
      <c r="AT2342" s="139" t="s">
        <v>184</v>
      </c>
      <c r="AU2342" s="139" t="s">
        <v>190</v>
      </c>
      <c r="AY2342" s="17" t="s">
        <v>182</v>
      </c>
      <c r="BE2342" s="140">
        <f>IF(N2342="základní",J2342,0)</f>
        <v>0</v>
      </c>
      <c r="BF2342" s="140">
        <f>IF(N2342="snížená",J2342,0)</f>
        <v>1685.63</v>
      </c>
      <c r="BG2342" s="140">
        <f>IF(N2342="zákl. přenesená",J2342,0)</f>
        <v>0</v>
      </c>
      <c r="BH2342" s="140">
        <f>IF(N2342="sníž. přenesená",J2342,0)</f>
        <v>0</v>
      </c>
      <c r="BI2342" s="140">
        <f>IF(N2342="nulová",J2342,0)</f>
        <v>0</v>
      </c>
      <c r="BJ2342" s="17" t="s">
        <v>190</v>
      </c>
      <c r="BK2342" s="140">
        <f>ROUND(I2342*H2342,2)</f>
        <v>1685.63</v>
      </c>
      <c r="BL2342" s="17" t="s">
        <v>271</v>
      </c>
      <c r="BM2342" s="139" t="s">
        <v>2286</v>
      </c>
    </row>
    <row r="2343" spans="2:65" s="1" customFormat="1" ht="19.5">
      <c r="B2343" s="29"/>
      <c r="D2343" s="141" t="s">
        <v>192</v>
      </c>
      <c r="F2343" s="142" t="s">
        <v>2268</v>
      </c>
      <c r="L2343" s="29"/>
      <c r="M2343" s="143"/>
      <c r="T2343" s="53"/>
      <c r="AT2343" s="17" t="s">
        <v>192</v>
      </c>
      <c r="AU2343" s="17" t="s">
        <v>190</v>
      </c>
    </row>
    <row r="2344" spans="2:65" s="1" customFormat="1">
      <c r="B2344" s="29"/>
      <c r="D2344" s="144" t="s">
        <v>194</v>
      </c>
      <c r="F2344" s="145" t="s">
        <v>2269</v>
      </c>
      <c r="L2344" s="29"/>
      <c r="M2344" s="143"/>
      <c r="T2344" s="53"/>
      <c r="AT2344" s="17" t="s">
        <v>194</v>
      </c>
      <c r="AU2344" s="17" t="s">
        <v>190</v>
      </c>
    </row>
    <row r="2345" spans="2:65" s="12" customFormat="1">
      <c r="B2345" s="146"/>
      <c r="D2345" s="141" t="s">
        <v>196</v>
      </c>
      <c r="E2345" s="147" t="s">
        <v>1</v>
      </c>
      <c r="F2345" s="148" t="s">
        <v>341</v>
      </c>
      <c r="H2345" s="147" t="s">
        <v>1</v>
      </c>
      <c r="L2345" s="146"/>
      <c r="M2345" s="149"/>
      <c r="T2345" s="150"/>
      <c r="AT2345" s="147" t="s">
        <v>196</v>
      </c>
      <c r="AU2345" s="147" t="s">
        <v>190</v>
      </c>
      <c r="AV2345" s="12" t="s">
        <v>80</v>
      </c>
      <c r="AW2345" s="12" t="s">
        <v>27</v>
      </c>
      <c r="AX2345" s="12" t="s">
        <v>72</v>
      </c>
      <c r="AY2345" s="147" t="s">
        <v>182</v>
      </c>
    </row>
    <row r="2346" spans="2:65" s="12" customFormat="1">
      <c r="B2346" s="146"/>
      <c r="D2346" s="141" t="s">
        <v>196</v>
      </c>
      <c r="E2346" s="147" t="s">
        <v>1</v>
      </c>
      <c r="F2346" s="148" t="s">
        <v>1050</v>
      </c>
      <c r="H2346" s="147" t="s">
        <v>1</v>
      </c>
      <c r="L2346" s="146"/>
      <c r="M2346" s="149"/>
      <c r="T2346" s="150"/>
      <c r="AT2346" s="147" t="s">
        <v>196</v>
      </c>
      <c r="AU2346" s="147" t="s">
        <v>190</v>
      </c>
      <c r="AV2346" s="12" t="s">
        <v>80</v>
      </c>
      <c r="AW2346" s="12" t="s">
        <v>27</v>
      </c>
      <c r="AX2346" s="12" t="s">
        <v>72</v>
      </c>
      <c r="AY2346" s="147" t="s">
        <v>182</v>
      </c>
    </row>
    <row r="2347" spans="2:65" s="13" customFormat="1">
      <c r="B2347" s="151"/>
      <c r="D2347" s="141" t="s">
        <v>196</v>
      </c>
      <c r="E2347" s="152" t="s">
        <v>1</v>
      </c>
      <c r="F2347" s="153" t="s">
        <v>2287</v>
      </c>
      <c r="H2347" s="154">
        <v>1.875</v>
      </c>
      <c r="L2347" s="151"/>
      <c r="M2347" s="155"/>
      <c r="T2347" s="156"/>
      <c r="AT2347" s="152" t="s">
        <v>196</v>
      </c>
      <c r="AU2347" s="152" t="s">
        <v>190</v>
      </c>
      <c r="AV2347" s="13" t="s">
        <v>190</v>
      </c>
      <c r="AW2347" s="13" t="s">
        <v>27</v>
      </c>
      <c r="AX2347" s="13" t="s">
        <v>80</v>
      </c>
      <c r="AY2347" s="152" t="s">
        <v>182</v>
      </c>
    </row>
    <row r="2348" spans="2:65" s="1" customFormat="1" ht="24.2" customHeight="1">
      <c r="B2348" s="29"/>
      <c r="C2348" s="163" t="s">
        <v>2288</v>
      </c>
      <c r="D2348" s="163" t="s">
        <v>325</v>
      </c>
      <c r="E2348" s="164" t="s">
        <v>2272</v>
      </c>
      <c r="F2348" s="165" t="s">
        <v>2273</v>
      </c>
      <c r="G2348" s="166" t="s">
        <v>187</v>
      </c>
      <c r="H2348" s="167">
        <v>1.875</v>
      </c>
      <c r="I2348" s="168">
        <v>4470</v>
      </c>
      <c r="J2348" s="168">
        <f>ROUND(I2348*H2348,2)</f>
        <v>8381.25</v>
      </c>
      <c r="K2348" s="165" t="s">
        <v>188</v>
      </c>
      <c r="L2348" s="169"/>
      <c r="M2348" s="170" t="s">
        <v>1</v>
      </c>
      <c r="N2348" s="171" t="s">
        <v>38</v>
      </c>
      <c r="O2348" s="137">
        <v>0</v>
      </c>
      <c r="P2348" s="137">
        <f>O2348*H2348</f>
        <v>0</v>
      </c>
      <c r="Q2348" s="137">
        <v>3.6420000000000001E-2</v>
      </c>
      <c r="R2348" s="137">
        <f>Q2348*H2348</f>
        <v>6.8287500000000001E-2</v>
      </c>
      <c r="S2348" s="137">
        <v>0</v>
      </c>
      <c r="T2348" s="138">
        <f>S2348*H2348</f>
        <v>0</v>
      </c>
      <c r="AR2348" s="139" t="s">
        <v>1381</v>
      </c>
      <c r="AT2348" s="139" t="s">
        <v>325</v>
      </c>
      <c r="AU2348" s="139" t="s">
        <v>190</v>
      </c>
      <c r="AY2348" s="17" t="s">
        <v>182</v>
      </c>
      <c r="BE2348" s="140">
        <f>IF(N2348="základní",J2348,0)</f>
        <v>0</v>
      </c>
      <c r="BF2348" s="140">
        <f>IF(N2348="snížená",J2348,0)</f>
        <v>8381.25</v>
      </c>
      <c r="BG2348" s="140">
        <f>IF(N2348="zákl. přenesená",J2348,0)</f>
        <v>0</v>
      </c>
      <c r="BH2348" s="140">
        <f>IF(N2348="sníž. přenesená",J2348,0)</f>
        <v>0</v>
      </c>
      <c r="BI2348" s="140">
        <f>IF(N2348="nulová",J2348,0)</f>
        <v>0</v>
      </c>
      <c r="BJ2348" s="17" t="s">
        <v>190</v>
      </c>
      <c r="BK2348" s="140">
        <f>ROUND(I2348*H2348,2)</f>
        <v>8381.25</v>
      </c>
      <c r="BL2348" s="17" t="s">
        <v>271</v>
      </c>
      <c r="BM2348" s="139" t="s">
        <v>2289</v>
      </c>
    </row>
    <row r="2349" spans="2:65" s="1" customFormat="1" ht="19.5">
      <c r="B2349" s="29"/>
      <c r="D2349" s="141" t="s">
        <v>192</v>
      </c>
      <c r="F2349" s="142" t="s">
        <v>2273</v>
      </c>
      <c r="L2349" s="29"/>
      <c r="M2349" s="143"/>
      <c r="T2349" s="53"/>
      <c r="AT2349" s="17" t="s">
        <v>192</v>
      </c>
      <c r="AU2349" s="17" t="s">
        <v>190</v>
      </c>
    </row>
    <row r="2350" spans="2:65" s="1" customFormat="1" ht="24.2" customHeight="1">
      <c r="B2350" s="29"/>
      <c r="C2350" s="129" t="s">
        <v>2290</v>
      </c>
      <c r="D2350" s="129" t="s">
        <v>184</v>
      </c>
      <c r="E2350" s="130" t="s">
        <v>2291</v>
      </c>
      <c r="F2350" s="131" t="s">
        <v>2292</v>
      </c>
      <c r="G2350" s="132" t="s">
        <v>319</v>
      </c>
      <c r="H2350" s="133">
        <v>1</v>
      </c>
      <c r="I2350" s="134">
        <v>746</v>
      </c>
      <c r="J2350" s="134">
        <f>ROUND(I2350*H2350,2)</f>
        <v>746</v>
      </c>
      <c r="K2350" s="131" t="s">
        <v>188</v>
      </c>
      <c r="L2350" s="29"/>
      <c r="M2350" s="135" t="s">
        <v>1</v>
      </c>
      <c r="N2350" s="136" t="s">
        <v>38</v>
      </c>
      <c r="O2350" s="137">
        <v>1.298</v>
      </c>
      <c r="P2350" s="137">
        <f>O2350*H2350</f>
        <v>1.298</v>
      </c>
      <c r="Q2350" s="137">
        <v>2.5000000000000001E-4</v>
      </c>
      <c r="R2350" s="137">
        <f>Q2350*H2350</f>
        <v>2.5000000000000001E-4</v>
      </c>
      <c r="S2350" s="137">
        <v>0</v>
      </c>
      <c r="T2350" s="138">
        <f>S2350*H2350</f>
        <v>0</v>
      </c>
      <c r="AR2350" s="139" t="s">
        <v>271</v>
      </c>
      <c r="AT2350" s="139" t="s">
        <v>184</v>
      </c>
      <c r="AU2350" s="139" t="s">
        <v>190</v>
      </c>
      <c r="AY2350" s="17" t="s">
        <v>182</v>
      </c>
      <c r="BE2350" s="140">
        <f>IF(N2350="základní",J2350,0)</f>
        <v>0</v>
      </c>
      <c r="BF2350" s="140">
        <f>IF(N2350="snížená",J2350,0)</f>
        <v>746</v>
      </c>
      <c r="BG2350" s="140">
        <f>IF(N2350="zákl. přenesená",J2350,0)</f>
        <v>0</v>
      </c>
      <c r="BH2350" s="140">
        <f>IF(N2350="sníž. přenesená",J2350,0)</f>
        <v>0</v>
      </c>
      <c r="BI2350" s="140">
        <f>IF(N2350="nulová",J2350,0)</f>
        <v>0</v>
      </c>
      <c r="BJ2350" s="17" t="s">
        <v>190</v>
      </c>
      <c r="BK2350" s="140">
        <f>ROUND(I2350*H2350,2)</f>
        <v>746</v>
      </c>
      <c r="BL2350" s="17" t="s">
        <v>271</v>
      </c>
      <c r="BM2350" s="139" t="s">
        <v>2293</v>
      </c>
    </row>
    <row r="2351" spans="2:65" s="1" customFormat="1" ht="19.5">
      <c r="B2351" s="29"/>
      <c r="D2351" s="141" t="s">
        <v>192</v>
      </c>
      <c r="F2351" s="142" t="s">
        <v>2294</v>
      </c>
      <c r="L2351" s="29"/>
      <c r="M2351" s="143"/>
      <c r="T2351" s="53"/>
      <c r="AT2351" s="17" t="s">
        <v>192</v>
      </c>
      <c r="AU2351" s="17" t="s">
        <v>190</v>
      </c>
    </row>
    <row r="2352" spans="2:65" s="1" customFormat="1">
      <c r="B2352" s="29"/>
      <c r="D2352" s="144" t="s">
        <v>194</v>
      </c>
      <c r="F2352" s="145" t="s">
        <v>2295</v>
      </c>
      <c r="L2352" s="29"/>
      <c r="M2352" s="143"/>
      <c r="T2352" s="53"/>
      <c r="AT2352" s="17" t="s">
        <v>194</v>
      </c>
      <c r="AU2352" s="17" t="s">
        <v>190</v>
      </c>
    </row>
    <row r="2353" spans="2:65" s="1" customFormat="1" ht="24.2" customHeight="1">
      <c r="B2353" s="29"/>
      <c r="C2353" s="163" t="s">
        <v>2296</v>
      </c>
      <c r="D2353" s="163" t="s">
        <v>325</v>
      </c>
      <c r="E2353" s="164" t="s">
        <v>2297</v>
      </c>
      <c r="F2353" s="165" t="s">
        <v>2298</v>
      </c>
      <c r="G2353" s="166" t="s">
        <v>187</v>
      </c>
      <c r="H2353" s="167">
        <v>1</v>
      </c>
      <c r="I2353" s="168">
        <v>4580</v>
      </c>
      <c r="J2353" s="168">
        <f>ROUND(I2353*H2353,2)</f>
        <v>4580</v>
      </c>
      <c r="K2353" s="165" t="s">
        <v>188</v>
      </c>
      <c r="L2353" s="169"/>
      <c r="M2353" s="170" t="s">
        <v>1</v>
      </c>
      <c r="N2353" s="171" t="s">
        <v>38</v>
      </c>
      <c r="O2353" s="137">
        <v>0</v>
      </c>
      <c r="P2353" s="137">
        <f>O2353*H2353</f>
        <v>0</v>
      </c>
      <c r="Q2353" s="137">
        <v>3.7499999999999999E-2</v>
      </c>
      <c r="R2353" s="137">
        <f>Q2353*H2353</f>
        <v>3.7499999999999999E-2</v>
      </c>
      <c r="S2353" s="137">
        <v>0</v>
      </c>
      <c r="T2353" s="138">
        <f>S2353*H2353</f>
        <v>0</v>
      </c>
      <c r="AR2353" s="139" t="s">
        <v>1381</v>
      </c>
      <c r="AT2353" s="139" t="s">
        <v>325</v>
      </c>
      <c r="AU2353" s="139" t="s">
        <v>190</v>
      </c>
      <c r="AY2353" s="17" t="s">
        <v>182</v>
      </c>
      <c r="BE2353" s="140">
        <f>IF(N2353="základní",J2353,0)</f>
        <v>0</v>
      </c>
      <c r="BF2353" s="140">
        <f>IF(N2353="snížená",J2353,0)</f>
        <v>4580</v>
      </c>
      <c r="BG2353" s="140">
        <f>IF(N2353="zákl. přenesená",J2353,0)</f>
        <v>0</v>
      </c>
      <c r="BH2353" s="140">
        <f>IF(N2353="sníž. přenesená",J2353,0)</f>
        <v>0</v>
      </c>
      <c r="BI2353" s="140">
        <f>IF(N2353="nulová",J2353,0)</f>
        <v>0</v>
      </c>
      <c r="BJ2353" s="17" t="s">
        <v>190</v>
      </c>
      <c r="BK2353" s="140">
        <f>ROUND(I2353*H2353,2)</f>
        <v>4580</v>
      </c>
      <c r="BL2353" s="17" t="s">
        <v>271</v>
      </c>
      <c r="BM2353" s="139" t="s">
        <v>2299</v>
      </c>
    </row>
    <row r="2354" spans="2:65" s="1" customFormat="1">
      <c r="B2354" s="29"/>
      <c r="D2354" s="141" t="s">
        <v>192</v>
      </c>
      <c r="F2354" s="142" t="s">
        <v>2298</v>
      </c>
      <c r="L2354" s="29"/>
      <c r="M2354" s="143"/>
      <c r="T2354" s="53"/>
      <c r="AT2354" s="17" t="s">
        <v>192</v>
      </c>
      <c r="AU2354" s="17" t="s">
        <v>190</v>
      </c>
    </row>
    <row r="2355" spans="2:65" s="1" customFormat="1" ht="24.2" customHeight="1">
      <c r="B2355" s="29"/>
      <c r="C2355" s="129" t="s">
        <v>2300</v>
      </c>
      <c r="D2355" s="129" t="s">
        <v>184</v>
      </c>
      <c r="E2355" s="130" t="s">
        <v>2256</v>
      </c>
      <c r="F2355" s="131" t="s">
        <v>2257</v>
      </c>
      <c r="G2355" s="132" t="s">
        <v>296</v>
      </c>
      <c r="H2355" s="133">
        <v>3</v>
      </c>
      <c r="I2355" s="134">
        <v>994</v>
      </c>
      <c r="J2355" s="134">
        <f>ROUND(I2355*H2355,2)</f>
        <v>2982</v>
      </c>
      <c r="K2355" s="131" t="s">
        <v>188</v>
      </c>
      <c r="L2355" s="29"/>
      <c r="M2355" s="135" t="s">
        <v>1</v>
      </c>
      <c r="N2355" s="136" t="s">
        <v>38</v>
      </c>
      <c r="O2355" s="137">
        <v>0.73099999999999998</v>
      </c>
      <c r="P2355" s="137">
        <f>O2355*H2355</f>
        <v>2.1930000000000001</v>
      </c>
      <c r="Q2355" s="137">
        <v>3.2699999999999999E-3</v>
      </c>
      <c r="R2355" s="137">
        <f>Q2355*H2355</f>
        <v>9.8099999999999993E-3</v>
      </c>
      <c r="S2355" s="137">
        <v>0</v>
      </c>
      <c r="T2355" s="138">
        <f>S2355*H2355</f>
        <v>0</v>
      </c>
      <c r="AR2355" s="139" t="s">
        <v>271</v>
      </c>
      <c r="AT2355" s="139" t="s">
        <v>184</v>
      </c>
      <c r="AU2355" s="139" t="s">
        <v>190</v>
      </c>
      <c r="AY2355" s="17" t="s">
        <v>182</v>
      </c>
      <c r="BE2355" s="140">
        <f>IF(N2355="základní",J2355,0)</f>
        <v>0</v>
      </c>
      <c r="BF2355" s="140">
        <f>IF(N2355="snížená",J2355,0)</f>
        <v>2982</v>
      </c>
      <c r="BG2355" s="140">
        <f>IF(N2355="zákl. přenesená",J2355,0)</f>
        <v>0</v>
      </c>
      <c r="BH2355" s="140">
        <f>IF(N2355="sníž. přenesená",J2355,0)</f>
        <v>0</v>
      </c>
      <c r="BI2355" s="140">
        <f>IF(N2355="nulová",J2355,0)</f>
        <v>0</v>
      </c>
      <c r="BJ2355" s="17" t="s">
        <v>190</v>
      </c>
      <c r="BK2355" s="140">
        <f>ROUND(I2355*H2355,2)</f>
        <v>2982</v>
      </c>
      <c r="BL2355" s="17" t="s">
        <v>271</v>
      </c>
      <c r="BM2355" s="139" t="s">
        <v>2301</v>
      </c>
    </row>
    <row r="2356" spans="2:65" s="1" customFormat="1" ht="19.5">
      <c r="B2356" s="29"/>
      <c r="D2356" s="141" t="s">
        <v>192</v>
      </c>
      <c r="F2356" s="142" t="s">
        <v>2259</v>
      </c>
      <c r="L2356" s="29"/>
      <c r="M2356" s="143"/>
      <c r="T2356" s="53"/>
      <c r="AT2356" s="17" t="s">
        <v>192</v>
      </c>
      <c r="AU2356" s="17" t="s">
        <v>190</v>
      </c>
    </row>
    <row r="2357" spans="2:65" s="1" customFormat="1">
      <c r="B2357" s="29"/>
      <c r="D2357" s="144" t="s">
        <v>194</v>
      </c>
      <c r="F2357" s="145" t="s">
        <v>2260</v>
      </c>
      <c r="L2357" s="29"/>
      <c r="M2357" s="143"/>
      <c r="T2357" s="53"/>
      <c r="AT2357" s="17" t="s">
        <v>194</v>
      </c>
      <c r="AU2357" s="17" t="s">
        <v>190</v>
      </c>
    </row>
    <row r="2358" spans="2:65" s="12" customFormat="1">
      <c r="B2358" s="146"/>
      <c r="D2358" s="141" t="s">
        <v>196</v>
      </c>
      <c r="E2358" s="147" t="s">
        <v>1</v>
      </c>
      <c r="F2358" s="148" t="s">
        <v>2302</v>
      </c>
      <c r="H2358" s="147" t="s">
        <v>1</v>
      </c>
      <c r="L2358" s="146"/>
      <c r="M2358" s="149"/>
      <c r="T2358" s="150"/>
      <c r="AT2358" s="147" t="s">
        <v>196</v>
      </c>
      <c r="AU2358" s="147" t="s">
        <v>190</v>
      </c>
      <c r="AV2358" s="12" t="s">
        <v>80</v>
      </c>
      <c r="AW2358" s="12" t="s">
        <v>27</v>
      </c>
      <c r="AX2358" s="12" t="s">
        <v>72</v>
      </c>
      <c r="AY2358" s="147" t="s">
        <v>182</v>
      </c>
    </row>
    <row r="2359" spans="2:65" s="13" customFormat="1">
      <c r="B2359" s="151"/>
      <c r="D2359" s="141" t="s">
        <v>196</v>
      </c>
      <c r="E2359" s="152" t="s">
        <v>1</v>
      </c>
      <c r="F2359" s="153" t="s">
        <v>2303</v>
      </c>
      <c r="H2359" s="154">
        <v>3</v>
      </c>
      <c r="L2359" s="151"/>
      <c r="M2359" s="155"/>
      <c r="T2359" s="156"/>
      <c r="AT2359" s="152" t="s">
        <v>196</v>
      </c>
      <c r="AU2359" s="152" t="s">
        <v>190</v>
      </c>
      <c r="AV2359" s="13" t="s">
        <v>190</v>
      </c>
      <c r="AW2359" s="13" t="s">
        <v>27</v>
      </c>
      <c r="AX2359" s="13" t="s">
        <v>80</v>
      </c>
      <c r="AY2359" s="152" t="s">
        <v>182</v>
      </c>
    </row>
    <row r="2360" spans="2:65" s="1" customFormat="1" ht="24.2" customHeight="1">
      <c r="B2360" s="29"/>
      <c r="C2360" s="163" t="s">
        <v>2304</v>
      </c>
      <c r="D2360" s="163" t="s">
        <v>325</v>
      </c>
      <c r="E2360" s="164" t="s">
        <v>2297</v>
      </c>
      <c r="F2360" s="165" t="s">
        <v>2298</v>
      </c>
      <c r="G2360" s="166" t="s">
        <v>187</v>
      </c>
      <c r="H2360" s="167">
        <v>0.5</v>
      </c>
      <c r="I2360" s="168">
        <v>4580</v>
      </c>
      <c r="J2360" s="168">
        <f>ROUND(I2360*H2360,2)</f>
        <v>2290</v>
      </c>
      <c r="K2360" s="165" t="s">
        <v>188</v>
      </c>
      <c r="L2360" s="169"/>
      <c r="M2360" s="170" t="s">
        <v>1</v>
      </c>
      <c r="N2360" s="171" t="s">
        <v>38</v>
      </c>
      <c r="O2360" s="137">
        <v>0</v>
      </c>
      <c r="P2360" s="137">
        <f>O2360*H2360</f>
        <v>0</v>
      </c>
      <c r="Q2360" s="137">
        <v>3.7499999999999999E-2</v>
      </c>
      <c r="R2360" s="137">
        <f>Q2360*H2360</f>
        <v>1.8749999999999999E-2</v>
      </c>
      <c r="S2360" s="137">
        <v>0</v>
      </c>
      <c r="T2360" s="138">
        <f>S2360*H2360</f>
        <v>0</v>
      </c>
      <c r="AR2360" s="139" t="s">
        <v>1381</v>
      </c>
      <c r="AT2360" s="139" t="s">
        <v>325</v>
      </c>
      <c r="AU2360" s="139" t="s">
        <v>190</v>
      </c>
      <c r="AY2360" s="17" t="s">
        <v>182</v>
      </c>
      <c r="BE2360" s="140">
        <f>IF(N2360="základní",J2360,0)</f>
        <v>0</v>
      </c>
      <c r="BF2360" s="140">
        <f>IF(N2360="snížená",J2360,0)</f>
        <v>2290</v>
      </c>
      <c r="BG2360" s="140">
        <f>IF(N2360="zákl. přenesená",J2360,0)</f>
        <v>0</v>
      </c>
      <c r="BH2360" s="140">
        <f>IF(N2360="sníž. přenesená",J2360,0)</f>
        <v>0</v>
      </c>
      <c r="BI2360" s="140">
        <f>IF(N2360="nulová",J2360,0)</f>
        <v>0</v>
      </c>
      <c r="BJ2360" s="17" t="s">
        <v>190</v>
      </c>
      <c r="BK2360" s="140">
        <f>ROUND(I2360*H2360,2)</f>
        <v>2290</v>
      </c>
      <c r="BL2360" s="17" t="s">
        <v>271</v>
      </c>
      <c r="BM2360" s="139" t="s">
        <v>2305</v>
      </c>
    </row>
    <row r="2361" spans="2:65" s="1" customFormat="1">
      <c r="B2361" s="29"/>
      <c r="D2361" s="141" t="s">
        <v>192</v>
      </c>
      <c r="F2361" s="142" t="s">
        <v>2298</v>
      </c>
      <c r="L2361" s="29"/>
      <c r="M2361" s="143"/>
      <c r="T2361" s="53"/>
      <c r="AT2361" s="17" t="s">
        <v>192</v>
      </c>
      <c r="AU2361" s="17" t="s">
        <v>190</v>
      </c>
    </row>
    <row r="2362" spans="2:65" s="1" customFormat="1" ht="24.2" customHeight="1">
      <c r="B2362" s="29"/>
      <c r="C2362" s="129" t="s">
        <v>2306</v>
      </c>
      <c r="D2362" s="129" t="s">
        <v>184</v>
      </c>
      <c r="E2362" s="130" t="s">
        <v>2256</v>
      </c>
      <c r="F2362" s="131" t="s">
        <v>2257</v>
      </c>
      <c r="G2362" s="132" t="s">
        <v>296</v>
      </c>
      <c r="H2362" s="133">
        <v>19.5</v>
      </c>
      <c r="I2362" s="134">
        <v>994</v>
      </c>
      <c r="J2362" s="134">
        <f>ROUND(I2362*H2362,2)</f>
        <v>19383</v>
      </c>
      <c r="K2362" s="131" t="s">
        <v>188</v>
      </c>
      <c r="L2362" s="29"/>
      <c r="M2362" s="135" t="s">
        <v>1</v>
      </c>
      <c r="N2362" s="136" t="s">
        <v>38</v>
      </c>
      <c r="O2362" s="137">
        <v>0.73099999999999998</v>
      </c>
      <c r="P2362" s="137">
        <f>O2362*H2362</f>
        <v>14.2545</v>
      </c>
      <c r="Q2362" s="137">
        <v>3.2699999999999999E-3</v>
      </c>
      <c r="R2362" s="137">
        <f>Q2362*H2362</f>
        <v>6.3765000000000002E-2</v>
      </c>
      <c r="S2362" s="137">
        <v>0</v>
      </c>
      <c r="T2362" s="138">
        <f>S2362*H2362</f>
        <v>0</v>
      </c>
      <c r="AR2362" s="139" t="s">
        <v>271</v>
      </c>
      <c r="AT2362" s="139" t="s">
        <v>184</v>
      </c>
      <c r="AU2362" s="139" t="s">
        <v>190</v>
      </c>
      <c r="AY2362" s="17" t="s">
        <v>182</v>
      </c>
      <c r="BE2362" s="140">
        <f>IF(N2362="základní",J2362,0)</f>
        <v>0</v>
      </c>
      <c r="BF2362" s="140">
        <f>IF(N2362="snížená",J2362,0)</f>
        <v>19383</v>
      </c>
      <c r="BG2362" s="140">
        <f>IF(N2362="zákl. přenesená",J2362,0)</f>
        <v>0</v>
      </c>
      <c r="BH2362" s="140">
        <f>IF(N2362="sníž. přenesená",J2362,0)</f>
        <v>0</v>
      </c>
      <c r="BI2362" s="140">
        <f>IF(N2362="nulová",J2362,0)</f>
        <v>0</v>
      </c>
      <c r="BJ2362" s="17" t="s">
        <v>190</v>
      </c>
      <c r="BK2362" s="140">
        <f>ROUND(I2362*H2362,2)</f>
        <v>19383</v>
      </c>
      <c r="BL2362" s="17" t="s">
        <v>271</v>
      </c>
      <c r="BM2362" s="139" t="s">
        <v>2307</v>
      </c>
    </row>
    <row r="2363" spans="2:65" s="1" customFormat="1" ht="19.5">
      <c r="B2363" s="29"/>
      <c r="D2363" s="141" t="s">
        <v>192</v>
      </c>
      <c r="F2363" s="142" t="s">
        <v>2259</v>
      </c>
      <c r="L2363" s="29"/>
      <c r="M2363" s="143"/>
      <c r="T2363" s="53"/>
      <c r="AT2363" s="17" t="s">
        <v>192</v>
      </c>
      <c r="AU2363" s="17" t="s">
        <v>190</v>
      </c>
    </row>
    <row r="2364" spans="2:65" s="1" customFormat="1">
      <c r="B2364" s="29"/>
      <c r="D2364" s="144" t="s">
        <v>194</v>
      </c>
      <c r="F2364" s="145" t="s">
        <v>2260</v>
      </c>
      <c r="L2364" s="29"/>
      <c r="M2364" s="143"/>
      <c r="T2364" s="53"/>
      <c r="AT2364" s="17" t="s">
        <v>194</v>
      </c>
      <c r="AU2364" s="17" t="s">
        <v>190</v>
      </c>
    </row>
    <row r="2365" spans="2:65" s="12" customFormat="1">
      <c r="B2365" s="146"/>
      <c r="D2365" s="141" t="s">
        <v>196</v>
      </c>
      <c r="E2365" s="147" t="s">
        <v>1</v>
      </c>
      <c r="F2365" s="148" t="s">
        <v>2308</v>
      </c>
      <c r="H2365" s="147" t="s">
        <v>1</v>
      </c>
      <c r="L2365" s="146"/>
      <c r="M2365" s="149"/>
      <c r="T2365" s="150"/>
      <c r="AT2365" s="147" t="s">
        <v>196</v>
      </c>
      <c r="AU2365" s="147" t="s">
        <v>190</v>
      </c>
      <c r="AV2365" s="12" t="s">
        <v>80</v>
      </c>
      <c r="AW2365" s="12" t="s">
        <v>27</v>
      </c>
      <c r="AX2365" s="12" t="s">
        <v>72</v>
      </c>
      <c r="AY2365" s="147" t="s">
        <v>182</v>
      </c>
    </row>
    <row r="2366" spans="2:65" s="13" customFormat="1">
      <c r="B2366" s="151"/>
      <c r="D2366" s="141" t="s">
        <v>196</v>
      </c>
      <c r="E2366" s="152" t="s">
        <v>1</v>
      </c>
      <c r="F2366" s="153" t="s">
        <v>2309</v>
      </c>
      <c r="H2366" s="154">
        <v>19.5</v>
      </c>
      <c r="L2366" s="151"/>
      <c r="M2366" s="155"/>
      <c r="T2366" s="156"/>
      <c r="AT2366" s="152" t="s">
        <v>196</v>
      </c>
      <c r="AU2366" s="152" t="s">
        <v>190</v>
      </c>
      <c r="AV2366" s="13" t="s">
        <v>190</v>
      </c>
      <c r="AW2366" s="13" t="s">
        <v>27</v>
      </c>
      <c r="AX2366" s="13" t="s">
        <v>80</v>
      </c>
      <c r="AY2366" s="152" t="s">
        <v>182</v>
      </c>
    </row>
    <row r="2367" spans="2:65" s="1" customFormat="1" ht="24.2" customHeight="1">
      <c r="B2367" s="29"/>
      <c r="C2367" s="163" t="s">
        <v>2310</v>
      </c>
      <c r="D2367" s="163" t="s">
        <v>325</v>
      </c>
      <c r="E2367" s="164" t="s">
        <v>2272</v>
      </c>
      <c r="F2367" s="165" t="s">
        <v>2273</v>
      </c>
      <c r="G2367" s="166" t="s">
        <v>187</v>
      </c>
      <c r="H2367" s="167">
        <v>11.25</v>
      </c>
      <c r="I2367" s="168">
        <v>4470</v>
      </c>
      <c r="J2367" s="168">
        <f>ROUND(I2367*H2367,2)</f>
        <v>50287.5</v>
      </c>
      <c r="K2367" s="165" t="s">
        <v>188</v>
      </c>
      <c r="L2367" s="169"/>
      <c r="M2367" s="170" t="s">
        <v>1</v>
      </c>
      <c r="N2367" s="171" t="s">
        <v>38</v>
      </c>
      <c r="O2367" s="137">
        <v>0</v>
      </c>
      <c r="P2367" s="137">
        <f>O2367*H2367</f>
        <v>0</v>
      </c>
      <c r="Q2367" s="137">
        <v>3.6420000000000001E-2</v>
      </c>
      <c r="R2367" s="137">
        <f>Q2367*H2367</f>
        <v>0.40972500000000001</v>
      </c>
      <c r="S2367" s="137">
        <v>0</v>
      </c>
      <c r="T2367" s="138">
        <f>S2367*H2367</f>
        <v>0</v>
      </c>
      <c r="AR2367" s="139" t="s">
        <v>1381</v>
      </c>
      <c r="AT2367" s="139" t="s">
        <v>325</v>
      </c>
      <c r="AU2367" s="139" t="s">
        <v>190</v>
      </c>
      <c r="AY2367" s="17" t="s">
        <v>182</v>
      </c>
      <c r="BE2367" s="140">
        <f>IF(N2367="základní",J2367,0)</f>
        <v>0</v>
      </c>
      <c r="BF2367" s="140">
        <f>IF(N2367="snížená",J2367,0)</f>
        <v>50287.5</v>
      </c>
      <c r="BG2367" s="140">
        <f>IF(N2367="zákl. přenesená",J2367,0)</f>
        <v>0</v>
      </c>
      <c r="BH2367" s="140">
        <f>IF(N2367="sníž. přenesená",J2367,0)</f>
        <v>0</v>
      </c>
      <c r="BI2367" s="140">
        <f>IF(N2367="nulová",J2367,0)</f>
        <v>0</v>
      </c>
      <c r="BJ2367" s="17" t="s">
        <v>190</v>
      </c>
      <c r="BK2367" s="140">
        <f>ROUND(I2367*H2367,2)</f>
        <v>50287.5</v>
      </c>
      <c r="BL2367" s="17" t="s">
        <v>271</v>
      </c>
      <c r="BM2367" s="139" t="s">
        <v>2311</v>
      </c>
    </row>
    <row r="2368" spans="2:65" s="1" customFormat="1" ht="19.5">
      <c r="B2368" s="29"/>
      <c r="D2368" s="141" t="s">
        <v>192</v>
      </c>
      <c r="F2368" s="142" t="s">
        <v>2273</v>
      </c>
      <c r="L2368" s="29"/>
      <c r="M2368" s="143"/>
      <c r="T2368" s="53"/>
      <c r="AT2368" s="17" t="s">
        <v>192</v>
      </c>
      <c r="AU2368" s="17" t="s">
        <v>190</v>
      </c>
    </row>
    <row r="2369" spans="2:65" s="1" customFormat="1" ht="24.2" customHeight="1">
      <c r="B2369" s="29"/>
      <c r="C2369" s="129" t="s">
        <v>2312</v>
      </c>
      <c r="D2369" s="129" t="s">
        <v>184</v>
      </c>
      <c r="E2369" s="130" t="s">
        <v>2256</v>
      </c>
      <c r="F2369" s="131" t="s">
        <v>2257</v>
      </c>
      <c r="G2369" s="132" t="s">
        <v>296</v>
      </c>
      <c r="H2369" s="133">
        <v>12.47</v>
      </c>
      <c r="I2369" s="134">
        <v>994</v>
      </c>
      <c r="J2369" s="134">
        <f>ROUND(I2369*H2369,2)</f>
        <v>12395.18</v>
      </c>
      <c r="K2369" s="131" t="s">
        <v>188</v>
      </c>
      <c r="L2369" s="29"/>
      <c r="M2369" s="135" t="s">
        <v>1</v>
      </c>
      <c r="N2369" s="136" t="s">
        <v>38</v>
      </c>
      <c r="O2369" s="137">
        <v>0.73099999999999998</v>
      </c>
      <c r="P2369" s="137">
        <f>O2369*H2369</f>
        <v>9.11557</v>
      </c>
      <c r="Q2369" s="137">
        <v>3.2699999999999999E-3</v>
      </c>
      <c r="R2369" s="137">
        <f>Q2369*H2369</f>
        <v>4.0776899999999998E-2</v>
      </c>
      <c r="S2369" s="137">
        <v>0</v>
      </c>
      <c r="T2369" s="138">
        <f>S2369*H2369</f>
        <v>0</v>
      </c>
      <c r="AR2369" s="139" t="s">
        <v>271</v>
      </c>
      <c r="AT2369" s="139" t="s">
        <v>184</v>
      </c>
      <c r="AU2369" s="139" t="s">
        <v>190</v>
      </c>
      <c r="AY2369" s="17" t="s">
        <v>182</v>
      </c>
      <c r="BE2369" s="140">
        <f>IF(N2369="základní",J2369,0)</f>
        <v>0</v>
      </c>
      <c r="BF2369" s="140">
        <f>IF(N2369="snížená",J2369,0)</f>
        <v>12395.18</v>
      </c>
      <c r="BG2369" s="140">
        <f>IF(N2369="zákl. přenesená",J2369,0)</f>
        <v>0</v>
      </c>
      <c r="BH2369" s="140">
        <f>IF(N2369="sníž. přenesená",J2369,0)</f>
        <v>0</v>
      </c>
      <c r="BI2369" s="140">
        <f>IF(N2369="nulová",J2369,0)</f>
        <v>0</v>
      </c>
      <c r="BJ2369" s="17" t="s">
        <v>190</v>
      </c>
      <c r="BK2369" s="140">
        <f>ROUND(I2369*H2369,2)</f>
        <v>12395.18</v>
      </c>
      <c r="BL2369" s="17" t="s">
        <v>271</v>
      </c>
      <c r="BM2369" s="139" t="s">
        <v>2313</v>
      </c>
    </row>
    <row r="2370" spans="2:65" s="1" customFormat="1" ht="19.5">
      <c r="B2370" s="29"/>
      <c r="D2370" s="141" t="s">
        <v>192</v>
      </c>
      <c r="F2370" s="142" t="s">
        <v>2259</v>
      </c>
      <c r="L2370" s="29"/>
      <c r="M2370" s="143"/>
      <c r="T2370" s="53"/>
      <c r="AT2370" s="17" t="s">
        <v>192</v>
      </c>
      <c r="AU2370" s="17" t="s">
        <v>190</v>
      </c>
    </row>
    <row r="2371" spans="2:65" s="1" customFormat="1">
      <c r="B2371" s="29"/>
      <c r="D2371" s="144" t="s">
        <v>194</v>
      </c>
      <c r="F2371" s="145" t="s">
        <v>2260</v>
      </c>
      <c r="L2371" s="29"/>
      <c r="M2371" s="143"/>
      <c r="T2371" s="53"/>
      <c r="AT2371" s="17" t="s">
        <v>194</v>
      </c>
      <c r="AU2371" s="17" t="s">
        <v>190</v>
      </c>
    </row>
    <row r="2372" spans="2:65" s="12" customFormat="1">
      <c r="B2372" s="146"/>
      <c r="D2372" s="141" t="s">
        <v>196</v>
      </c>
      <c r="E2372" s="147" t="s">
        <v>1</v>
      </c>
      <c r="F2372" s="148" t="s">
        <v>2314</v>
      </c>
      <c r="H2372" s="147" t="s">
        <v>1</v>
      </c>
      <c r="L2372" s="146"/>
      <c r="M2372" s="149"/>
      <c r="T2372" s="150"/>
      <c r="AT2372" s="147" t="s">
        <v>196</v>
      </c>
      <c r="AU2372" s="147" t="s">
        <v>190</v>
      </c>
      <c r="AV2372" s="12" t="s">
        <v>80</v>
      </c>
      <c r="AW2372" s="12" t="s">
        <v>27</v>
      </c>
      <c r="AX2372" s="12" t="s">
        <v>72</v>
      </c>
      <c r="AY2372" s="147" t="s">
        <v>182</v>
      </c>
    </row>
    <row r="2373" spans="2:65" s="13" customFormat="1">
      <c r="B2373" s="151"/>
      <c r="D2373" s="141" t="s">
        <v>196</v>
      </c>
      <c r="E2373" s="152" t="s">
        <v>1</v>
      </c>
      <c r="F2373" s="153" t="s">
        <v>2315</v>
      </c>
      <c r="H2373" s="154">
        <v>12.47</v>
      </c>
      <c r="L2373" s="151"/>
      <c r="M2373" s="155"/>
      <c r="T2373" s="156"/>
      <c r="AT2373" s="152" t="s">
        <v>196</v>
      </c>
      <c r="AU2373" s="152" t="s">
        <v>190</v>
      </c>
      <c r="AV2373" s="13" t="s">
        <v>190</v>
      </c>
      <c r="AW2373" s="13" t="s">
        <v>27</v>
      </c>
      <c r="AX2373" s="13" t="s">
        <v>80</v>
      </c>
      <c r="AY2373" s="152" t="s">
        <v>182</v>
      </c>
    </row>
    <row r="2374" spans="2:65" s="1" customFormat="1" ht="24.2" customHeight="1">
      <c r="B2374" s="29"/>
      <c r="C2374" s="163" t="s">
        <v>2316</v>
      </c>
      <c r="D2374" s="163" t="s">
        <v>325</v>
      </c>
      <c r="E2374" s="164" t="s">
        <v>2317</v>
      </c>
      <c r="F2374" s="165" t="s">
        <v>2318</v>
      </c>
      <c r="G2374" s="166" t="s">
        <v>187</v>
      </c>
      <c r="H2374" s="167">
        <v>7.5</v>
      </c>
      <c r="I2374" s="168">
        <v>3650</v>
      </c>
      <c r="J2374" s="168">
        <f>ROUND(I2374*H2374,2)</f>
        <v>27375</v>
      </c>
      <c r="K2374" s="165" t="s">
        <v>188</v>
      </c>
      <c r="L2374" s="169"/>
      <c r="M2374" s="170" t="s">
        <v>1</v>
      </c>
      <c r="N2374" s="171" t="s">
        <v>38</v>
      </c>
      <c r="O2374" s="137">
        <v>0</v>
      </c>
      <c r="P2374" s="137">
        <f>O2374*H2374</f>
        <v>0</v>
      </c>
      <c r="Q2374" s="137">
        <v>0.03</v>
      </c>
      <c r="R2374" s="137">
        <f>Q2374*H2374</f>
        <v>0.22499999999999998</v>
      </c>
      <c r="S2374" s="137">
        <v>0</v>
      </c>
      <c r="T2374" s="138">
        <f>S2374*H2374</f>
        <v>0</v>
      </c>
      <c r="AR2374" s="139" t="s">
        <v>1381</v>
      </c>
      <c r="AT2374" s="139" t="s">
        <v>325</v>
      </c>
      <c r="AU2374" s="139" t="s">
        <v>190</v>
      </c>
      <c r="AY2374" s="17" t="s">
        <v>182</v>
      </c>
      <c r="BE2374" s="140">
        <f>IF(N2374="základní",J2374,0)</f>
        <v>0</v>
      </c>
      <c r="BF2374" s="140">
        <f>IF(N2374="snížená",J2374,0)</f>
        <v>27375</v>
      </c>
      <c r="BG2374" s="140">
        <f>IF(N2374="zákl. přenesená",J2374,0)</f>
        <v>0</v>
      </c>
      <c r="BH2374" s="140">
        <f>IF(N2374="sníž. přenesená",J2374,0)</f>
        <v>0</v>
      </c>
      <c r="BI2374" s="140">
        <f>IF(N2374="nulová",J2374,0)</f>
        <v>0</v>
      </c>
      <c r="BJ2374" s="17" t="s">
        <v>190</v>
      </c>
      <c r="BK2374" s="140">
        <f>ROUND(I2374*H2374,2)</f>
        <v>27375</v>
      </c>
      <c r="BL2374" s="17" t="s">
        <v>271</v>
      </c>
      <c r="BM2374" s="139" t="s">
        <v>2319</v>
      </c>
    </row>
    <row r="2375" spans="2:65" s="1" customFormat="1" ht="19.5">
      <c r="B2375" s="29"/>
      <c r="D2375" s="141" t="s">
        <v>192</v>
      </c>
      <c r="F2375" s="142" t="s">
        <v>2318</v>
      </c>
      <c r="L2375" s="29"/>
      <c r="M2375" s="143"/>
      <c r="T2375" s="53"/>
      <c r="AT2375" s="17" t="s">
        <v>192</v>
      </c>
      <c r="AU2375" s="17" t="s">
        <v>190</v>
      </c>
    </row>
    <row r="2376" spans="2:65" s="1" customFormat="1" ht="24.2" customHeight="1">
      <c r="B2376" s="29"/>
      <c r="C2376" s="129" t="s">
        <v>2320</v>
      </c>
      <c r="D2376" s="129" t="s">
        <v>184</v>
      </c>
      <c r="E2376" s="130" t="s">
        <v>2321</v>
      </c>
      <c r="F2376" s="131" t="s">
        <v>2322</v>
      </c>
      <c r="G2376" s="132" t="s">
        <v>319</v>
      </c>
      <c r="H2376" s="133">
        <v>7</v>
      </c>
      <c r="I2376" s="134">
        <v>971</v>
      </c>
      <c r="J2376" s="134">
        <f>ROUND(I2376*H2376,2)</f>
        <v>6797</v>
      </c>
      <c r="K2376" s="131" t="s">
        <v>188</v>
      </c>
      <c r="L2376" s="29"/>
      <c r="M2376" s="135" t="s">
        <v>1</v>
      </c>
      <c r="N2376" s="136" t="s">
        <v>38</v>
      </c>
      <c r="O2376" s="137">
        <v>1.8049999999999999</v>
      </c>
      <c r="P2376" s="137">
        <f>O2376*H2376</f>
        <v>12.635</v>
      </c>
      <c r="Q2376" s="137">
        <v>0</v>
      </c>
      <c r="R2376" s="137">
        <f>Q2376*H2376</f>
        <v>0</v>
      </c>
      <c r="S2376" s="137">
        <v>0</v>
      </c>
      <c r="T2376" s="138">
        <f>S2376*H2376</f>
        <v>0</v>
      </c>
      <c r="AR2376" s="139" t="s">
        <v>271</v>
      </c>
      <c r="AT2376" s="139" t="s">
        <v>184</v>
      </c>
      <c r="AU2376" s="139" t="s">
        <v>190</v>
      </c>
      <c r="AY2376" s="17" t="s">
        <v>182</v>
      </c>
      <c r="BE2376" s="140">
        <f>IF(N2376="základní",J2376,0)</f>
        <v>0</v>
      </c>
      <c r="BF2376" s="140">
        <f>IF(N2376="snížená",J2376,0)</f>
        <v>6797</v>
      </c>
      <c r="BG2376" s="140">
        <f>IF(N2376="zákl. přenesená",J2376,0)</f>
        <v>0</v>
      </c>
      <c r="BH2376" s="140">
        <f>IF(N2376="sníž. přenesená",J2376,0)</f>
        <v>0</v>
      </c>
      <c r="BI2376" s="140">
        <f>IF(N2376="nulová",J2376,0)</f>
        <v>0</v>
      </c>
      <c r="BJ2376" s="17" t="s">
        <v>190</v>
      </c>
      <c r="BK2376" s="140">
        <f>ROUND(I2376*H2376,2)</f>
        <v>6797</v>
      </c>
      <c r="BL2376" s="17" t="s">
        <v>271</v>
      </c>
      <c r="BM2376" s="139" t="s">
        <v>2323</v>
      </c>
    </row>
    <row r="2377" spans="2:65" s="1" customFormat="1" ht="29.25">
      <c r="B2377" s="29"/>
      <c r="D2377" s="141" t="s">
        <v>192</v>
      </c>
      <c r="F2377" s="142" t="s">
        <v>2324</v>
      </c>
      <c r="L2377" s="29"/>
      <c r="M2377" s="143"/>
      <c r="T2377" s="53"/>
      <c r="AT2377" s="17" t="s">
        <v>192</v>
      </c>
      <c r="AU2377" s="17" t="s">
        <v>190</v>
      </c>
    </row>
    <row r="2378" spans="2:65" s="1" customFormat="1">
      <c r="B2378" s="29"/>
      <c r="D2378" s="144" t="s">
        <v>194</v>
      </c>
      <c r="F2378" s="145" t="s">
        <v>2325</v>
      </c>
      <c r="L2378" s="29"/>
      <c r="M2378" s="143"/>
      <c r="T2378" s="53"/>
      <c r="AT2378" s="17" t="s">
        <v>194</v>
      </c>
      <c r="AU2378" s="17" t="s">
        <v>190</v>
      </c>
    </row>
    <row r="2379" spans="2:65" s="12" customFormat="1">
      <c r="B2379" s="146"/>
      <c r="D2379" s="141" t="s">
        <v>196</v>
      </c>
      <c r="E2379" s="147" t="s">
        <v>1</v>
      </c>
      <c r="F2379" s="148" t="s">
        <v>341</v>
      </c>
      <c r="H2379" s="147" t="s">
        <v>1</v>
      </c>
      <c r="L2379" s="146"/>
      <c r="M2379" s="149"/>
      <c r="T2379" s="150"/>
      <c r="AT2379" s="147" t="s">
        <v>196</v>
      </c>
      <c r="AU2379" s="147" t="s">
        <v>190</v>
      </c>
      <c r="AV2379" s="12" t="s">
        <v>80</v>
      </c>
      <c r="AW2379" s="12" t="s">
        <v>27</v>
      </c>
      <c r="AX2379" s="12" t="s">
        <v>72</v>
      </c>
      <c r="AY2379" s="147" t="s">
        <v>182</v>
      </c>
    </row>
    <row r="2380" spans="2:65" s="12" customFormat="1">
      <c r="B2380" s="146"/>
      <c r="D2380" s="141" t="s">
        <v>196</v>
      </c>
      <c r="E2380" s="147" t="s">
        <v>1</v>
      </c>
      <c r="F2380" s="148" t="s">
        <v>385</v>
      </c>
      <c r="H2380" s="147" t="s">
        <v>1</v>
      </c>
      <c r="L2380" s="146"/>
      <c r="M2380" s="149"/>
      <c r="T2380" s="150"/>
      <c r="AT2380" s="147" t="s">
        <v>196</v>
      </c>
      <c r="AU2380" s="147" t="s">
        <v>190</v>
      </c>
      <c r="AV2380" s="12" t="s">
        <v>80</v>
      </c>
      <c r="AW2380" s="12" t="s">
        <v>27</v>
      </c>
      <c r="AX2380" s="12" t="s">
        <v>72</v>
      </c>
      <c r="AY2380" s="147" t="s">
        <v>182</v>
      </c>
    </row>
    <row r="2381" spans="2:65" s="13" customFormat="1">
      <c r="B2381" s="151"/>
      <c r="D2381" s="141" t="s">
        <v>196</v>
      </c>
      <c r="E2381" s="152" t="s">
        <v>1</v>
      </c>
      <c r="F2381" s="153" t="s">
        <v>189</v>
      </c>
      <c r="H2381" s="154">
        <v>4</v>
      </c>
      <c r="L2381" s="151"/>
      <c r="M2381" s="155"/>
      <c r="T2381" s="156"/>
      <c r="AT2381" s="152" t="s">
        <v>196</v>
      </c>
      <c r="AU2381" s="152" t="s">
        <v>190</v>
      </c>
      <c r="AV2381" s="13" t="s">
        <v>190</v>
      </c>
      <c r="AW2381" s="13" t="s">
        <v>27</v>
      </c>
      <c r="AX2381" s="13" t="s">
        <v>72</v>
      </c>
      <c r="AY2381" s="152" t="s">
        <v>182</v>
      </c>
    </row>
    <row r="2382" spans="2:65" s="12" customFormat="1">
      <c r="B2382" s="146"/>
      <c r="D2382" s="141" t="s">
        <v>196</v>
      </c>
      <c r="E2382" s="147" t="s">
        <v>1</v>
      </c>
      <c r="F2382" s="148" t="s">
        <v>1050</v>
      </c>
      <c r="H2382" s="147" t="s">
        <v>1</v>
      </c>
      <c r="L2382" s="146"/>
      <c r="M2382" s="149"/>
      <c r="T2382" s="150"/>
      <c r="AT2382" s="147" t="s">
        <v>196</v>
      </c>
      <c r="AU2382" s="147" t="s">
        <v>190</v>
      </c>
      <c r="AV2382" s="12" t="s">
        <v>80</v>
      </c>
      <c r="AW2382" s="12" t="s">
        <v>27</v>
      </c>
      <c r="AX2382" s="12" t="s">
        <v>72</v>
      </c>
      <c r="AY2382" s="147" t="s">
        <v>182</v>
      </c>
    </row>
    <row r="2383" spans="2:65" s="13" customFormat="1">
      <c r="B2383" s="151"/>
      <c r="D2383" s="141" t="s">
        <v>196</v>
      </c>
      <c r="E2383" s="152" t="s">
        <v>1</v>
      </c>
      <c r="F2383" s="153" t="s">
        <v>106</v>
      </c>
      <c r="H2383" s="154">
        <v>3</v>
      </c>
      <c r="L2383" s="151"/>
      <c r="M2383" s="155"/>
      <c r="T2383" s="156"/>
      <c r="AT2383" s="152" t="s">
        <v>196</v>
      </c>
      <c r="AU2383" s="152" t="s">
        <v>190</v>
      </c>
      <c r="AV2383" s="13" t="s">
        <v>190</v>
      </c>
      <c r="AW2383" s="13" t="s">
        <v>27</v>
      </c>
      <c r="AX2383" s="13" t="s">
        <v>72</v>
      </c>
      <c r="AY2383" s="152" t="s">
        <v>182</v>
      </c>
    </row>
    <row r="2384" spans="2:65" s="14" customFormat="1">
      <c r="B2384" s="157"/>
      <c r="D2384" s="141" t="s">
        <v>196</v>
      </c>
      <c r="E2384" s="158" t="s">
        <v>1</v>
      </c>
      <c r="F2384" s="159" t="s">
        <v>201</v>
      </c>
      <c r="H2384" s="160">
        <v>7</v>
      </c>
      <c r="L2384" s="157"/>
      <c r="M2384" s="161"/>
      <c r="T2384" s="162"/>
      <c r="AT2384" s="158" t="s">
        <v>196</v>
      </c>
      <c r="AU2384" s="158" t="s">
        <v>190</v>
      </c>
      <c r="AV2384" s="14" t="s">
        <v>189</v>
      </c>
      <c r="AW2384" s="14" t="s">
        <v>27</v>
      </c>
      <c r="AX2384" s="14" t="s">
        <v>80</v>
      </c>
      <c r="AY2384" s="158" t="s">
        <v>182</v>
      </c>
    </row>
    <row r="2385" spans="2:65" s="1" customFormat="1" ht="24.2" customHeight="1">
      <c r="B2385" s="29"/>
      <c r="C2385" s="163" t="s">
        <v>2326</v>
      </c>
      <c r="D2385" s="163" t="s">
        <v>325</v>
      </c>
      <c r="E2385" s="164" t="s">
        <v>2327</v>
      </c>
      <c r="F2385" s="165" t="s">
        <v>2328</v>
      </c>
      <c r="G2385" s="166" t="s">
        <v>319</v>
      </c>
      <c r="H2385" s="167">
        <v>7</v>
      </c>
      <c r="I2385" s="168">
        <v>3180</v>
      </c>
      <c r="J2385" s="168">
        <f>ROUND(I2385*H2385,2)</f>
        <v>22260</v>
      </c>
      <c r="K2385" s="165" t="s">
        <v>188</v>
      </c>
      <c r="L2385" s="169"/>
      <c r="M2385" s="170" t="s">
        <v>1</v>
      </c>
      <c r="N2385" s="171" t="s">
        <v>38</v>
      </c>
      <c r="O2385" s="137">
        <v>0</v>
      </c>
      <c r="P2385" s="137">
        <f>O2385*H2385</f>
        <v>0</v>
      </c>
      <c r="Q2385" s="137">
        <v>1.6E-2</v>
      </c>
      <c r="R2385" s="137">
        <f>Q2385*H2385</f>
        <v>0.112</v>
      </c>
      <c r="S2385" s="137">
        <v>0</v>
      </c>
      <c r="T2385" s="138">
        <f>S2385*H2385</f>
        <v>0</v>
      </c>
      <c r="AR2385" s="139" t="s">
        <v>1381</v>
      </c>
      <c r="AT2385" s="139" t="s">
        <v>325</v>
      </c>
      <c r="AU2385" s="139" t="s">
        <v>190</v>
      </c>
      <c r="AY2385" s="17" t="s">
        <v>182</v>
      </c>
      <c r="BE2385" s="140">
        <f>IF(N2385="základní",J2385,0)</f>
        <v>0</v>
      </c>
      <c r="BF2385" s="140">
        <f>IF(N2385="snížená",J2385,0)</f>
        <v>22260</v>
      </c>
      <c r="BG2385" s="140">
        <f>IF(N2385="zákl. přenesená",J2385,0)</f>
        <v>0</v>
      </c>
      <c r="BH2385" s="140">
        <f>IF(N2385="sníž. přenesená",J2385,0)</f>
        <v>0</v>
      </c>
      <c r="BI2385" s="140">
        <f>IF(N2385="nulová",J2385,0)</f>
        <v>0</v>
      </c>
      <c r="BJ2385" s="17" t="s">
        <v>190</v>
      </c>
      <c r="BK2385" s="140">
        <f>ROUND(I2385*H2385,2)</f>
        <v>22260</v>
      </c>
      <c r="BL2385" s="17" t="s">
        <v>271</v>
      </c>
      <c r="BM2385" s="139" t="s">
        <v>2329</v>
      </c>
    </row>
    <row r="2386" spans="2:65" s="1" customFormat="1">
      <c r="B2386" s="29"/>
      <c r="D2386" s="141" t="s">
        <v>192</v>
      </c>
      <c r="F2386" s="142" t="s">
        <v>2328</v>
      </c>
      <c r="L2386" s="29"/>
      <c r="M2386" s="143"/>
      <c r="T2386" s="53"/>
      <c r="AT2386" s="17" t="s">
        <v>192</v>
      </c>
      <c r="AU2386" s="17" t="s">
        <v>190</v>
      </c>
    </row>
    <row r="2387" spans="2:65" s="1" customFormat="1" ht="24.2" customHeight="1">
      <c r="B2387" s="29"/>
      <c r="C2387" s="129" t="s">
        <v>2330</v>
      </c>
      <c r="D2387" s="129" t="s">
        <v>184</v>
      </c>
      <c r="E2387" s="130" t="s">
        <v>2331</v>
      </c>
      <c r="F2387" s="131" t="s">
        <v>2332</v>
      </c>
      <c r="G2387" s="132" t="s">
        <v>319</v>
      </c>
      <c r="H2387" s="133">
        <v>4</v>
      </c>
      <c r="I2387" s="134">
        <v>1030</v>
      </c>
      <c r="J2387" s="134">
        <f>ROUND(I2387*H2387,2)</f>
        <v>4120</v>
      </c>
      <c r="K2387" s="131" t="s">
        <v>188</v>
      </c>
      <c r="L2387" s="29"/>
      <c r="M2387" s="135" t="s">
        <v>1</v>
      </c>
      <c r="N2387" s="136" t="s">
        <v>38</v>
      </c>
      <c r="O2387" s="137">
        <v>1.956</v>
      </c>
      <c r="P2387" s="137">
        <f>O2387*H2387</f>
        <v>7.8239999999999998</v>
      </c>
      <c r="Q2387" s="137">
        <v>0</v>
      </c>
      <c r="R2387" s="137">
        <f>Q2387*H2387</f>
        <v>0</v>
      </c>
      <c r="S2387" s="137">
        <v>0</v>
      </c>
      <c r="T2387" s="138">
        <f>S2387*H2387</f>
        <v>0</v>
      </c>
      <c r="AR2387" s="139" t="s">
        <v>271</v>
      </c>
      <c r="AT2387" s="139" t="s">
        <v>184</v>
      </c>
      <c r="AU2387" s="139" t="s">
        <v>190</v>
      </c>
      <c r="AY2387" s="17" t="s">
        <v>182</v>
      </c>
      <c r="BE2387" s="140">
        <f>IF(N2387="základní",J2387,0)</f>
        <v>0</v>
      </c>
      <c r="BF2387" s="140">
        <f>IF(N2387="snížená",J2387,0)</f>
        <v>4120</v>
      </c>
      <c r="BG2387" s="140">
        <f>IF(N2387="zákl. přenesená",J2387,0)</f>
        <v>0</v>
      </c>
      <c r="BH2387" s="140">
        <f>IF(N2387="sníž. přenesená",J2387,0)</f>
        <v>0</v>
      </c>
      <c r="BI2387" s="140">
        <f>IF(N2387="nulová",J2387,0)</f>
        <v>0</v>
      </c>
      <c r="BJ2387" s="17" t="s">
        <v>190</v>
      </c>
      <c r="BK2387" s="140">
        <f>ROUND(I2387*H2387,2)</f>
        <v>4120</v>
      </c>
      <c r="BL2387" s="17" t="s">
        <v>271</v>
      </c>
      <c r="BM2387" s="139" t="s">
        <v>2333</v>
      </c>
    </row>
    <row r="2388" spans="2:65" s="1" customFormat="1" ht="29.25">
      <c r="B2388" s="29"/>
      <c r="D2388" s="141" t="s">
        <v>192</v>
      </c>
      <c r="F2388" s="142" t="s">
        <v>2334</v>
      </c>
      <c r="L2388" s="29"/>
      <c r="M2388" s="143"/>
      <c r="T2388" s="53"/>
      <c r="AT2388" s="17" t="s">
        <v>192</v>
      </c>
      <c r="AU2388" s="17" t="s">
        <v>190</v>
      </c>
    </row>
    <row r="2389" spans="2:65" s="1" customFormat="1">
      <c r="B2389" s="29"/>
      <c r="D2389" s="144" t="s">
        <v>194</v>
      </c>
      <c r="F2389" s="145" t="s">
        <v>2335</v>
      </c>
      <c r="L2389" s="29"/>
      <c r="M2389" s="143"/>
      <c r="T2389" s="53"/>
      <c r="AT2389" s="17" t="s">
        <v>194</v>
      </c>
      <c r="AU2389" s="17" t="s">
        <v>190</v>
      </c>
    </row>
    <row r="2390" spans="2:65" s="12" customFormat="1">
      <c r="B2390" s="146"/>
      <c r="D2390" s="141" t="s">
        <v>196</v>
      </c>
      <c r="E2390" s="147" t="s">
        <v>1</v>
      </c>
      <c r="F2390" s="148" t="s">
        <v>341</v>
      </c>
      <c r="H2390" s="147" t="s">
        <v>1</v>
      </c>
      <c r="L2390" s="146"/>
      <c r="M2390" s="149"/>
      <c r="T2390" s="150"/>
      <c r="AT2390" s="147" t="s">
        <v>196</v>
      </c>
      <c r="AU2390" s="147" t="s">
        <v>190</v>
      </c>
      <c r="AV2390" s="12" t="s">
        <v>80</v>
      </c>
      <c r="AW2390" s="12" t="s">
        <v>27</v>
      </c>
      <c r="AX2390" s="12" t="s">
        <v>72</v>
      </c>
      <c r="AY2390" s="147" t="s">
        <v>182</v>
      </c>
    </row>
    <row r="2391" spans="2:65" s="12" customFormat="1">
      <c r="B2391" s="146"/>
      <c r="D2391" s="141" t="s">
        <v>196</v>
      </c>
      <c r="E2391" s="147" t="s">
        <v>1</v>
      </c>
      <c r="F2391" s="148" t="s">
        <v>1050</v>
      </c>
      <c r="H2391" s="147" t="s">
        <v>1</v>
      </c>
      <c r="L2391" s="146"/>
      <c r="M2391" s="149"/>
      <c r="T2391" s="150"/>
      <c r="AT2391" s="147" t="s">
        <v>196</v>
      </c>
      <c r="AU2391" s="147" t="s">
        <v>190</v>
      </c>
      <c r="AV2391" s="12" t="s">
        <v>80</v>
      </c>
      <c r="AW2391" s="12" t="s">
        <v>27</v>
      </c>
      <c r="AX2391" s="12" t="s">
        <v>72</v>
      </c>
      <c r="AY2391" s="147" t="s">
        <v>182</v>
      </c>
    </row>
    <row r="2392" spans="2:65" s="13" customFormat="1">
      <c r="B2392" s="151"/>
      <c r="D2392" s="141" t="s">
        <v>196</v>
      </c>
      <c r="E2392" s="152" t="s">
        <v>1</v>
      </c>
      <c r="F2392" s="153" t="s">
        <v>189</v>
      </c>
      <c r="H2392" s="154">
        <v>4</v>
      </c>
      <c r="L2392" s="151"/>
      <c r="M2392" s="155"/>
      <c r="T2392" s="156"/>
      <c r="AT2392" s="152" t="s">
        <v>196</v>
      </c>
      <c r="AU2392" s="152" t="s">
        <v>190</v>
      </c>
      <c r="AV2392" s="13" t="s">
        <v>190</v>
      </c>
      <c r="AW2392" s="13" t="s">
        <v>27</v>
      </c>
      <c r="AX2392" s="13" t="s">
        <v>80</v>
      </c>
      <c r="AY2392" s="152" t="s">
        <v>182</v>
      </c>
    </row>
    <row r="2393" spans="2:65" s="1" customFormat="1" ht="24.2" customHeight="1">
      <c r="B2393" s="29"/>
      <c r="C2393" s="163" t="s">
        <v>2336</v>
      </c>
      <c r="D2393" s="163" t="s">
        <v>325</v>
      </c>
      <c r="E2393" s="164" t="s">
        <v>2337</v>
      </c>
      <c r="F2393" s="165" t="s">
        <v>2338</v>
      </c>
      <c r="G2393" s="166" t="s">
        <v>319</v>
      </c>
      <c r="H2393" s="167">
        <v>4</v>
      </c>
      <c r="I2393" s="168">
        <v>3190</v>
      </c>
      <c r="J2393" s="168">
        <f>ROUND(I2393*H2393,2)</f>
        <v>12760</v>
      </c>
      <c r="K2393" s="165" t="s">
        <v>188</v>
      </c>
      <c r="L2393" s="169"/>
      <c r="M2393" s="170" t="s">
        <v>1</v>
      </c>
      <c r="N2393" s="171" t="s">
        <v>38</v>
      </c>
      <c r="O2393" s="137">
        <v>0</v>
      </c>
      <c r="P2393" s="137">
        <f>O2393*H2393</f>
        <v>0</v>
      </c>
      <c r="Q2393" s="137">
        <v>1.7500000000000002E-2</v>
      </c>
      <c r="R2393" s="137">
        <f>Q2393*H2393</f>
        <v>7.0000000000000007E-2</v>
      </c>
      <c r="S2393" s="137">
        <v>0</v>
      </c>
      <c r="T2393" s="138">
        <f>S2393*H2393</f>
        <v>0</v>
      </c>
      <c r="AR2393" s="139" t="s">
        <v>1381</v>
      </c>
      <c r="AT2393" s="139" t="s">
        <v>325</v>
      </c>
      <c r="AU2393" s="139" t="s">
        <v>190</v>
      </c>
      <c r="AY2393" s="17" t="s">
        <v>182</v>
      </c>
      <c r="BE2393" s="140">
        <f>IF(N2393="základní",J2393,0)</f>
        <v>0</v>
      </c>
      <c r="BF2393" s="140">
        <f>IF(N2393="snížená",J2393,0)</f>
        <v>12760</v>
      </c>
      <c r="BG2393" s="140">
        <f>IF(N2393="zákl. přenesená",J2393,0)</f>
        <v>0</v>
      </c>
      <c r="BH2393" s="140">
        <f>IF(N2393="sníž. přenesená",J2393,0)</f>
        <v>0</v>
      </c>
      <c r="BI2393" s="140">
        <f>IF(N2393="nulová",J2393,0)</f>
        <v>0</v>
      </c>
      <c r="BJ2393" s="17" t="s">
        <v>190</v>
      </c>
      <c r="BK2393" s="140">
        <f>ROUND(I2393*H2393,2)</f>
        <v>12760</v>
      </c>
      <c r="BL2393" s="17" t="s">
        <v>271</v>
      </c>
      <c r="BM2393" s="139" t="s">
        <v>2339</v>
      </c>
    </row>
    <row r="2394" spans="2:65" s="1" customFormat="1">
      <c r="B2394" s="29"/>
      <c r="D2394" s="141" t="s">
        <v>192</v>
      </c>
      <c r="F2394" s="142" t="s">
        <v>2338</v>
      </c>
      <c r="L2394" s="29"/>
      <c r="M2394" s="143"/>
      <c r="T2394" s="53"/>
      <c r="AT2394" s="17" t="s">
        <v>192</v>
      </c>
      <c r="AU2394" s="17" t="s">
        <v>190</v>
      </c>
    </row>
    <row r="2395" spans="2:65" s="1" customFormat="1" ht="24.2" customHeight="1">
      <c r="B2395" s="29"/>
      <c r="C2395" s="129" t="s">
        <v>2340</v>
      </c>
      <c r="D2395" s="129" t="s">
        <v>184</v>
      </c>
      <c r="E2395" s="130" t="s">
        <v>2341</v>
      </c>
      <c r="F2395" s="131" t="s">
        <v>2342</v>
      </c>
      <c r="G2395" s="132" t="s">
        <v>319</v>
      </c>
      <c r="H2395" s="133">
        <v>1</v>
      </c>
      <c r="I2395" s="134">
        <v>1490</v>
      </c>
      <c r="J2395" s="134">
        <f>ROUND(I2395*H2395,2)</f>
        <v>1490</v>
      </c>
      <c r="K2395" s="131" t="s">
        <v>188</v>
      </c>
      <c r="L2395" s="29"/>
      <c r="M2395" s="135" t="s">
        <v>1</v>
      </c>
      <c r="N2395" s="136" t="s">
        <v>38</v>
      </c>
      <c r="O2395" s="137">
        <v>2.8559999999999999</v>
      </c>
      <c r="P2395" s="137">
        <f>O2395*H2395</f>
        <v>2.8559999999999999</v>
      </c>
      <c r="Q2395" s="137">
        <v>0</v>
      </c>
      <c r="R2395" s="137">
        <f>Q2395*H2395</f>
        <v>0</v>
      </c>
      <c r="S2395" s="137">
        <v>0</v>
      </c>
      <c r="T2395" s="138">
        <f>S2395*H2395</f>
        <v>0</v>
      </c>
      <c r="AR2395" s="139" t="s">
        <v>271</v>
      </c>
      <c r="AT2395" s="139" t="s">
        <v>184</v>
      </c>
      <c r="AU2395" s="139" t="s">
        <v>190</v>
      </c>
      <c r="AY2395" s="17" t="s">
        <v>182</v>
      </c>
      <c r="BE2395" s="140">
        <f>IF(N2395="základní",J2395,0)</f>
        <v>0</v>
      </c>
      <c r="BF2395" s="140">
        <f>IF(N2395="snížená",J2395,0)</f>
        <v>1490</v>
      </c>
      <c r="BG2395" s="140">
        <f>IF(N2395="zákl. přenesená",J2395,0)</f>
        <v>0</v>
      </c>
      <c r="BH2395" s="140">
        <f>IF(N2395="sníž. přenesená",J2395,0)</f>
        <v>0</v>
      </c>
      <c r="BI2395" s="140">
        <f>IF(N2395="nulová",J2395,0)</f>
        <v>0</v>
      </c>
      <c r="BJ2395" s="17" t="s">
        <v>190</v>
      </c>
      <c r="BK2395" s="140">
        <f>ROUND(I2395*H2395,2)</f>
        <v>1490</v>
      </c>
      <c r="BL2395" s="17" t="s">
        <v>271</v>
      </c>
      <c r="BM2395" s="139" t="s">
        <v>2343</v>
      </c>
    </row>
    <row r="2396" spans="2:65" s="1" customFormat="1" ht="29.25">
      <c r="B2396" s="29"/>
      <c r="D2396" s="141" t="s">
        <v>192</v>
      </c>
      <c r="F2396" s="142" t="s">
        <v>2344</v>
      </c>
      <c r="L2396" s="29"/>
      <c r="M2396" s="143"/>
      <c r="T2396" s="53"/>
      <c r="AT2396" s="17" t="s">
        <v>192</v>
      </c>
      <c r="AU2396" s="17" t="s">
        <v>190</v>
      </c>
    </row>
    <row r="2397" spans="2:65" s="1" customFormat="1">
      <c r="B2397" s="29"/>
      <c r="D2397" s="144" t="s">
        <v>194</v>
      </c>
      <c r="F2397" s="145" t="s">
        <v>2345</v>
      </c>
      <c r="L2397" s="29"/>
      <c r="M2397" s="143"/>
      <c r="T2397" s="53"/>
      <c r="AT2397" s="17" t="s">
        <v>194</v>
      </c>
      <c r="AU2397" s="17" t="s">
        <v>190</v>
      </c>
    </row>
    <row r="2398" spans="2:65" s="1" customFormat="1" ht="24.2" customHeight="1">
      <c r="B2398" s="29"/>
      <c r="C2398" s="163" t="s">
        <v>2346</v>
      </c>
      <c r="D2398" s="163" t="s">
        <v>325</v>
      </c>
      <c r="E2398" s="164" t="s">
        <v>2347</v>
      </c>
      <c r="F2398" s="165" t="s">
        <v>2348</v>
      </c>
      <c r="G2398" s="166" t="s">
        <v>319</v>
      </c>
      <c r="H2398" s="167">
        <v>1</v>
      </c>
      <c r="I2398" s="168">
        <v>3170</v>
      </c>
      <c r="J2398" s="168">
        <f>ROUND(I2398*H2398,2)</f>
        <v>3170</v>
      </c>
      <c r="K2398" s="165" t="s">
        <v>188</v>
      </c>
      <c r="L2398" s="169"/>
      <c r="M2398" s="170" t="s">
        <v>1</v>
      </c>
      <c r="N2398" s="171" t="s">
        <v>38</v>
      </c>
      <c r="O2398" s="137">
        <v>0</v>
      </c>
      <c r="P2398" s="137">
        <f>O2398*H2398</f>
        <v>0</v>
      </c>
      <c r="Q2398" s="137">
        <v>1.55E-2</v>
      </c>
      <c r="R2398" s="137">
        <f>Q2398*H2398</f>
        <v>1.55E-2</v>
      </c>
      <c r="S2398" s="137">
        <v>0</v>
      </c>
      <c r="T2398" s="138">
        <f>S2398*H2398</f>
        <v>0</v>
      </c>
      <c r="AR2398" s="139" t="s">
        <v>1381</v>
      </c>
      <c r="AT2398" s="139" t="s">
        <v>325</v>
      </c>
      <c r="AU2398" s="139" t="s">
        <v>190</v>
      </c>
      <c r="AY2398" s="17" t="s">
        <v>182</v>
      </c>
      <c r="BE2398" s="140">
        <f>IF(N2398="základní",J2398,0)</f>
        <v>0</v>
      </c>
      <c r="BF2398" s="140">
        <f>IF(N2398="snížená",J2398,0)</f>
        <v>3170</v>
      </c>
      <c r="BG2398" s="140">
        <f>IF(N2398="zákl. přenesená",J2398,0)</f>
        <v>0</v>
      </c>
      <c r="BH2398" s="140">
        <f>IF(N2398="sníž. přenesená",J2398,0)</f>
        <v>0</v>
      </c>
      <c r="BI2398" s="140">
        <f>IF(N2398="nulová",J2398,0)</f>
        <v>0</v>
      </c>
      <c r="BJ2398" s="17" t="s">
        <v>190</v>
      </c>
      <c r="BK2398" s="140">
        <f>ROUND(I2398*H2398,2)</f>
        <v>3170</v>
      </c>
      <c r="BL2398" s="17" t="s">
        <v>271</v>
      </c>
      <c r="BM2398" s="139" t="s">
        <v>2349</v>
      </c>
    </row>
    <row r="2399" spans="2:65" s="1" customFormat="1">
      <c r="B2399" s="29"/>
      <c r="D2399" s="141" t="s">
        <v>192</v>
      </c>
      <c r="F2399" s="142" t="s">
        <v>2348</v>
      </c>
      <c r="L2399" s="29"/>
      <c r="M2399" s="143"/>
      <c r="T2399" s="53"/>
      <c r="AT2399" s="17" t="s">
        <v>192</v>
      </c>
      <c r="AU2399" s="17" t="s">
        <v>190</v>
      </c>
    </row>
    <row r="2400" spans="2:65" s="1" customFormat="1" ht="33" customHeight="1">
      <c r="B2400" s="29"/>
      <c r="C2400" s="129" t="s">
        <v>2350</v>
      </c>
      <c r="D2400" s="129" t="s">
        <v>184</v>
      </c>
      <c r="E2400" s="130" t="s">
        <v>2351</v>
      </c>
      <c r="F2400" s="131" t="s">
        <v>2352</v>
      </c>
      <c r="G2400" s="132" t="s">
        <v>319</v>
      </c>
      <c r="H2400" s="133">
        <v>1</v>
      </c>
      <c r="I2400" s="134">
        <v>3540</v>
      </c>
      <c r="J2400" s="134">
        <f>ROUND(I2400*H2400,2)</f>
        <v>3540</v>
      </c>
      <c r="K2400" s="131" t="s">
        <v>188</v>
      </c>
      <c r="L2400" s="29"/>
      <c r="M2400" s="135" t="s">
        <v>1</v>
      </c>
      <c r="N2400" s="136" t="s">
        <v>38</v>
      </c>
      <c r="O2400" s="137">
        <v>6.7759999999999998</v>
      </c>
      <c r="P2400" s="137">
        <f>O2400*H2400</f>
        <v>6.7759999999999998</v>
      </c>
      <c r="Q2400" s="137">
        <v>0</v>
      </c>
      <c r="R2400" s="137">
        <f>Q2400*H2400</f>
        <v>0</v>
      </c>
      <c r="S2400" s="137">
        <v>0</v>
      </c>
      <c r="T2400" s="138">
        <f>S2400*H2400</f>
        <v>0</v>
      </c>
      <c r="AR2400" s="139" t="s">
        <v>271</v>
      </c>
      <c r="AT2400" s="139" t="s">
        <v>184</v>
      </c>
      <c r="AU2400" s="139" t="s">
        <v>190</v>
      </c>
      <c r="AY2400" s="17" t="s">
        <v>182</v>
      </c>
      <c r="BE2400" s="140">
        <f>IF(N2400="základní",J2400,0)</f>
        <v>0</v>
      </c>
      <c r="BF2400" s="140">
        <f>IF(N2400="snížená",J2400,0)</f>
        <v>3540</v>
      </c>
      <c r="BG2400" s="140">
        <f>IF(N2400="zákl. přenesená",J2400,0)</f>
        <v>0</v>
      </c>
      <c r="BH2400" s="140">
        <f>IF(N2400="sníž. přenesená",J2400,0)</f>
        <v>0</v>
      </c>
      <c r="BI2400" s="140">
        <f>IF(N2400="nulová",J2400,0)</f>
        <v>0</v>
      </c>
      <c r="BJ2400" s="17" t="s">
        <v>190</v>
      </c>
      <c r="BK2400" s="140">
        <f>ROUND(I2400*H2400,2)</f>
        <v>3540</v>
      </c>
      <c r="BL2400" s="17" t="s">
        <v>271</v>
      </c>
      <c r="BM2400" s="139" t="s">
        <v>2353</v>
      </c>
    </row>
    <row r="2401" spans="2:65" s="1" customFormat="1" ht="29.25">
      <c r="B2401" s="29"/>
      <c r="D2401" s="141" t="s">
        <v>192</v>
      </c>
      <c r="F2401" s="142" t="s">
        <v>2354</v>
      </c>
      <c r="L2401" s="29"/>
      <c r="M2401" s="143"/>
      <c r="T2401" s="53"/>
      <c r="AT2401" s="17" t="s">
        <v>192</v>
      </c>
      <c r="AU2401" s="17" t="s">
        <v>190</v>
      </c>
    </row>
    <row r="2402" spans="2:65" s="1" customFormat="1">
      <c r="B2402" s="29"/>
      <c r="D2402" s="144" t="s">
        <v>194</v>
      </c>
      <c r="F2402" s="145" t="s">
        <v>2355</v>
      </c>
      <c r="L2402" s="29"/>
      <c r="M2402" s="143"/>
      <c r="T2402" s="53"/>
      <c r="AT2402" s="17" t="s">
        <v>194</v>
      </c>
      <c r="AU2402" s="17" t="s">
        <v>190</v>
      </c>
    </row>
    <row r="2403" spans="2:65" s="1" customFormat="1" ht="24.2" customHeight="1">
      <c r="B2403" s="29"/>
      <c r="C2403" s="163" t="s">
        <v>2356</v>
      </c>
      <c r="D2403" s="163" t="s">
        <v>325</v>
      </c>
      <c r="E2403" s="164" t="s">
        <v>2357</v>
      </c>
      <c r="F2403" s="165" t="s">
        <v>2358</v>
      </c>
      <c r="G2403" s="166" t="s">
        <v>319</v>
      </c>
      <c r="H2403" s="167">
        <v>1</v>
      </c>
      <c r="I2403" s="168">
        <v>6320</v>
      </c>
      <c r="J2403" s="168">
        <f>ROUND(I2403*H2403,2)</f>
        <v>6320</v>
      </c>
      <c r="K2403" s="165" t="s">
        <v>188</v>
      </c>
      <c r="L2403" s="169"/>
      <c r="M2403" s="170" t="s">
        <v>1</v>
      </c>
      <c r="N2403" s="171" t="s">
        <v>38</v>
      </c>
      <c r="O2403" s="137">
        <v>0</v>
      </c>
      <c r="P2403" s="137">
        <f>O2403*H2403</f>
        <v>0</v>
      </c>
      <c r="Q2403" s="137">
        <v>2.9000000000000001E-2</v>
      </c>
      <c r="R2403" s="137">
        <f>Q2403*H2403</f>
        <v>2.9000000000000001E-2</v>
      </c>
      <c r="S2403" s="137">
        <v>0</v>
      </c>
      <c r="T2403" s="138">
        <f>S2403*H2403</f>
        <v>0</v>
      </c>
      <c r="AR2403" s="139" t="s">
        <v>1381</v>
      </c>
      <c r="AT2403" s="139" t="s">
        <v>325</v>
      </c>
      <c r="AU2403" s="139" t="s">
        <v>190</v>
      </c>
      <c r="AY2403" s="17" t="s">
        <v>182</v>
      </c>
      <c r="BE2403" s="140">
        <f>IF(N2403="základní",J2403,0)</f>
        <v>0</v>
      </c>
      <c r="BF2403" s="140">
        <f>IF(N2403="snížená",J2403,0)</f>
        <v>6320</v>
      </c>
      <c r="BG2403" s="140">
        <f>IF(N2403="zákl. přenesená",J2403,0)</f>
        <v>0</v>
      </c>
      <c r="BH2403" s="140">
        <f>IF(N2403="sníž. přenesená",J2403,0)</f>
        <v>0</v>
      </c>
      <c r="BI2403" s="140">
        <f>IF(N2403="nulová",J2403,0)</f>
        <v>0</v>
      </c>
      <c r="BJ2403" s="17" t="s">
        <v>190</v>
      </c>
      <c r="BK2403" s="140">
        <f>ROUND(I2403*H2403,2)</f>
        <v>6320</v>
      </c>
      <c r="BL2403" s="17" t="s">
        <v>271</v>
      </c>
      <c r="BM2403" s="139" t="s">
        <v>2359</v>
      </c>
    </row>
    <row r="2404" spans="2:65" s="1" customFormat="1" ht="19.5">
      <c r="B2404" s="29"/>
      <c r="D2404" s="141" t="s">
        <v>192</v>
      </c>
      <c r="F2404" s="142" t="s">
        <v>2358</v>
      </c>
      <c r="L2404" s="29"/>
      <c r="M2404" s="143"/>
      <c r="T2404" s="53"/>
      <c r="AT2404" s="17" t="s">
        <v>192</v>
      </c>
      <c r="AU2404" s="17" t="s">
        <v>190</v>
      </c>
    </row>
    <row r="2405" spans="2:65" s="1" customFormat="1" ht="24.2" customHeight="1">
      <c r="B2405" s="29"/>
      <c r="C2405" s="129" t="s">
        <v>2360</v>
      </c>
      <c r="D2405" s="129" t="s">
        <v>184</v>
      </c>
      <c r="E2405" s="130" t="s">
        <v>2361</v>
      </c>
      <c r="F2405" s="131" t="s">
        <v>2362</v>
      </c>
      <c r="G2405" s="132" t="s">
        <v>319</v>
      </c>
      <c r="H2405" s="133">
        <v>7</v>
      </c>
      <c r="I2405" s="134">
        <v>1660</v>
      </c>
      <c r="J2405" s="134">
        <f>ROUND(I2405*H2405,2)</f>
        <v>11620</v>
      </c>
      <c r="K2405" s="131" t="s">
        <v>188</v>
      </c>
      <c r="L2405" s="29"/>
      <c r="M2405" s="135" t="s">
        <v>1</v>
      </c>
      <c r="N2405" s="136" t="s">
        <v>38</v>
      </c>
      <c r="O2405" s="137">
        <v>2.9249999999999998</v>
      </c>
      <c r="P2405" s="137">
        <f>O2405*H2405</f>
        <v>20.474999999999998</v>
      </c>
      <c r="Q2405" s="137">
        <v>4.4999999999999999E-4</v>
      </c>
      <c r="R2405" s="137">
        <f>Q2405*H2405</f>
        <v>3.15E-3</v>
      </c>
      <c r="S2405" s="137">
        <v>0</v>
      </c>
      <c r="T2405" s="138">
        <f>S2405*H2405</f>
        <v>0</v>
      </c>
      <c r="AR2405" s="139" t="s">
        <v>271</v>
      </c>
      <c r="AT2405" s="139" t="s">
        <v>184</v>
      </c>
      <c r="AU2405" s="139" t="s">
        <v>190</v>
      </c>
      <c r="AY2405" s="17" t="s">
        <v>182</v>
      </c>
      <c r="BE2405" s="140">
        <f>IF(N2405="základní",J2405,0)</f>
        <v>0</v>
      </c>
      <c r="BF2405" s="140">
        <f>IF(N2405="snížená",J2405,0)</f>
        <v>11620</v>
      </c>
      <c r="BG2405" s="140">
        <f>IF(N2405="zákl. přenesená",J2405,0)</f>
        <v>0</v>
      </c>
      <c r="BH2405" s="140">
        <f>IF(N2405="sníž. přenesená",J2405,0)</f>
        <v>0</v>
      </c>
      <c r="BI2405" s="140">
        <f>IF(N2405="nulová",J2405,0)</f>
        <v>0</v>
      </c>
      <c r="BJ2405" s="17" t="s">
        <v>190</v>
      </c>
      <c r="BK2405" s="140">
        <f>ROUND(I2405*H2405,2)</f>
        <v>11620</v>
      </c>
      <c r="BL2405" s="17" t="s">
        <v>271</v>
      </c>
      <c r="BM2405" s="139" t="s">
        <v>2363</v>
      </c>
    </row>
    <row r="2406" spans="2:65" s="1" customFormat="1" ht="19.5">
      <c r="B2406" s="29"/>
      <c r="D2406" s="141" t="s">
        <v>192</v>
      </c>
      <c r="F2406" s="142" t="s">
        <v>2364</v>
      </c>
      <c r="L2406" s="29"/>
      <c r="M2406" s="143"/>
      <c r="T2406" s="53"/>
      <c r="AT2406" s="17" t="s">
        <v>192</v>
      </c>
      <c r="AU2406" s="17" t="s">
        <v>190</v>
      </c>
    </row>
    <row r="2407" spans="2:65" s="1" customFormat="1">
      <c r="B2407" s="29"/>
      <c r="D2407" s="144" t="s">
        <v>194</v>
      </c>
      <c r="F2407" s="145" t="s">
        <v>2365</v>
      </c>
      <c r="L2407" s="29"/>
      <c r="M2407" s="143"/>
      <c r="T2407" s="53"/>
      <c r="AT2407" s="17" t="s">
        <v>194</v>
      </c>
      <c r="AU2407" s="17" t="s">
        <v>190</v>
      </c>
    </row>
    <row r="2408" spans="2:65" s="12" customFormat="1">
      <c r="B2408" s="146"/>
      <c r="D2408" s="141" t="s">
        <v>196</v>
      </c>
      <c r="E2408" s="147" t="s">
        <v>1</v>
      </c>
      <c r="F2408" s="148" t="s">
        <v>341</v>
      </c>
      <c r="H2408" s="147" t="s">
        <v>1</v>
      </c>
      <c r="L2408" s="146"/>
      <c r="M2408" s="149"/>
      <c r="T2408" s="150"/>
      <c r="AT2408" s="147" t="s">
        <v>196</v>
      </c>
      <c r="AU2408" s="147" t="s">
        <v>190</v>
      </c>
      <c r="AV2408" s="12" t="s">
        <v>80</v>
      </c>
      <c r="AW2408" s="12" t="s">
        <v>27</v>
      </c>
      <c r="AX2408" s="12" t="s">
        <v>72</v>
      </c>
      <c r="AY2408" s="147" t="s">
        <v>182</v>
      </c>
    </row>
    <row r="2409" spans="2:65" s="12" customFormat="1">
      <c r="B2409" s="146"/>
      <c r="D2409" s="141" t="s">
        <v>196</v>
      </c>
      <c r="E2409" s="147" t="s">
        <v>1</v>
      </c>
      <c r="F2409" s="148" t="s">
        <v>385</v>
      </c>
      <c r="H2409" s="147" t="s">
        <v>1</v>
      </c>
      <c r="L2409" s="146"/>
      <c r="M2409" s="149"/>
      <c r="T2409" s="150"/>
      <c r="AT2409" s="147" t="s">
        <v>196</v>
      </c>
      <c r="AU2409" s="147" t="s">
        <v>190</v>
      </c>
      <c r="AV2409" s="12" t="s">
        <v>80</v>
      </c>
      <c r="AW2409" s="12" t="s">
        <v>27</v>
      </c>
      <c r="AX2409" s="12" t="s">
        <v>72</v>
      </c>
      <c r="AY2409" s="147" t="s">
        <v>182</v>
      </c>
    </row>
    <row r="2410" spans="2:65" s="13" customFormat="1">
      <c r="B2410" s="151"/>
      <c r="D2410" s="141" t="s">
        <v>196</v>
      </c>
      <c r="E2410" s="152" t="s">
        <v>1</v>
      </c>
      <c r="F2410" s="153" t="s">
        <v>2366</v>
      </c>
      <c r="H2410" s="154">
        <v>3</v>
      </c>
      <c r="L2410" s="151"/>
      <c r="M2410" s="155"/>
      <c r="T2410" s="156"/>
      <c r="AT2410" s="152" t="s">
        <v>196</v>
      </c>
      <c r="AU2410" s="152" t="s">
        <v>190</v>
      </c>
      <c r="AV2410" s="13" t="s">
        <v>190</v>
      </c>
      <c r="AW2410" s="13" t="s">
        <v>27</v>
      </c>
      <c r="AX2410" s="13" t="s">
        <v>72</v>
      </c>
      <c r="AY2410" s="152" t="s">
        <v>182</v>
      </c>
    </row>
    <row r="2411" spans="2:65" s="12" customFormat="1">
      <c r="B2411" s="146"/>
      <c r="D2411" s="141" t="s">
        <v>196</v>
      </c>
      <c r="E2411" s="147" t="s">
        <v>1</v>
      </c>
      <c r="F2411" s="148" t="s">
        <v>1050</v>
      </c>
      <c r="H2411" s="147" t="s">
        <v>1</v>
      </c>
      <c r="L2411" s="146"/>
      <c r="M2411" s="149"/>
      <c r="T2411" s="150"/>
      <c r="AT2411" s="147" t="s">
        <v>196</v>
      </c>
      <c r="AU2411" s="147" t="s">
        <v>190</v>
      </c>
      <c r="AV2411" s="12" t="s">
        <v>80</v>
      </c>
      <c r="AW2411" s="12" t="s">
        <v>27</v>
      </c>
      <c r="AX2411" s="12" t="s">
        <v>72</v>
      </c>
      <c r="AY2411" s="147" t="s">
        <v>182</v>
      </c>
    </row>
    <row r="2412" spans="2:65" s="13" customFormat="1">
      <c r="B2412" s="151"/>
      <c r="D2412" s="141" t="s">
        <v>196</v>
      </c>
      <c r="E2412" s="152" t="s">
        <v>1</v>
      </c>
      <c r="F2412" s="153" t="s">
        <v>2367</v>
      </c>
      <c r="H2412" s="154">
        <v>4</v>
      </c>
      <c r="L2412" s="151"/>
      <c r="M2412" s="155"/>
      <c r="T2412" s="156"/>
      <c r="AT2412" s="152" t="s">
        <v>196</v>
      </c>
      <c r="AU2412" s="152" t="s">
        <v>190</v>
      </c>
      <c r="AV2412" s="13" t="s">
        <v>190</v>
      </c>
      <c r="AW2412" s="13" t="s">
        <v>27</v>
      </c>
      <c r="AX2412" s="13" t="s">
        <v>72</v>
      </c>
      <c r="AY2412" s="152" t="s">
        <v>182</v>
      </c>
    </row>
    <row r="2413" spans="2:65" s="14" customFormat="1">
      <c r="B2413" s="157"/>
      <c r="D2413" s="141" t="s">
        <v>196</v>
      </c>
      <c r="E2413" s="158" t="s">
        <v>1</v>
      </c>
      <c r="F2413" s="159" t="s">
        <v>201</v>
      </c>
      <c r="H2413" s="160">
        <v>7</v>
      </c>
      <c r="L2413" s="157"/>
      <c r="M2413" s="161"/>
      <c r="T2413" s="162"/>
      <c r="AT2413" s="158" t="s">
        <v>196</v>
      </c>
      <c r="AU2413" s="158" t="s">
        <v>190</v>
      </c>
      <c r="AV2413" s="14" t="s">
        <v>189</v>
      </c>
      <c r="AW2413" s="14" t="s">
        <v>27</v>
      </c>
      <c r="AX2413" s="14" t="s">
        <v>80</v>
      </c>
      <c r="AY2413" s="158" t="s">
        <v>182</v>
      </c>
    </row>
    <row r="2414" spans="2:65" s="1" customFormat="1" ht="33" customHeight="1">
      <c r="B2414" s="29"/>
      <c r="C2414" s="163" t="s">
        <v>2368</v>
      </c>
      <c r="D2414" s="163" t="s">
        <v>325</v>
      </c>
      <c r="E2414" s="164" t="s">
        <v>2369</v>
      </c>
      <c r="F2414" s="165" t="s">
        <v>2370</v>
      </c>
      <c r="G2414" s="166" t="s">
        <v>319</v>
      </c>
      <c r="H2414" s="167">
        <v>7</v>
      </c>
      <c r="I2414" s="168">
        <v>3610</v>
      </c>
      <c r="J2414" s="168">
        <f>ROUND(I2414*H2414,2)</f>
        <v>25270</v>
      </c>
      <c r="K2414" s="165" t="s">
        <v>188</v>
      </c>
      <c r="L2414" s="169"/>
      <c r="M2414" s="170" t="s">
        <v>1</v>
      </c>
      <c r="N2414" s="171" t="s">
        <v>38</v>
      </c>
      <c r="O2414" s="137">
        <v>0</v>
      </c>
      <c r="P2414" s="137">
        <f>O2414*H2414</f>
        <v>0</v>
      </c>
      <c r="Q2414" s="137">
        <v>1.6E-2</v>
      </c>
      <c r="R2414" s="137">
        <f>Q2414*H2414</f>
        <v>0.112</v>
      </c>
      <c r="S2414" s="137">
        <v>0</v>
      </c>
      <c r="T2414" s="138">
        <f>S2414*H2414</f>
        <v>0</v>
      </c>
      <c r="AR2414" s="139" t="s">
        <v>1381</v>
      </c>
      <c r="AT2414" s="139" t="s">
        <v>325</v>
      </c>
      <c r="AU2414" s="139" t="s">
        <v>190</v>
      </c>
      <c r="AY2414" s="17" t="s">
        <v>182</v>
      </c>
      <c r="BE2414" s="140">
        <f>IF(N2414="základní",J2414,0)</f>
        <v>0</v>
      </c>
      <c r="BF2414" s="140">
        <f>IF(N2414="snížená",J2414,0)</f>
        <v>25270</v>
      </c>
      <c r="BG2414" s="140">
        <f>IF(N2414="zákl. přenesená",J2414,0)</f>
        <v>0</v>
      </c>
      <c r="BH2414" s="140">
        <f>IF(N2414="sníž. přenesená",J2414,0)</f>
        <v>0</v>
      </c>
      <c r="BI2414" s="140">
        <f>IF(N2414="nulová",J2414,0)</f>
        <v>0</v>
      </c>
      <c r="BJ2414" s="17" t="s">
        <v>190</v>
      </c>
      <c r="BK2414" s="140">
        <f>ROUND(I2414*H2414,2)</f>
        <v>25270</v>
      </c>
      <c r="BL2414" s="17" t="s">
        <v>271</v>
      </c>
      <c r="BM2414" s="139" t="s">
        <v>2371</v>
      </c>
    </row>
    <row r="2415" spans="2:65" s="1" customFormat="1" ht="19.5">
      <c r="B2415" s="29"/>
      <c r="D2415" s="141" t="s">
        <v>192</v>
      </c>
      <c r="F2415" s="142" t="s">
        <v>2370</v>
      </c>
      <c r="L2415" s="29"/>
      <c r="M2415" s="143"/>
      <c r="T2415" s="53"/>
      <c r="AT2415" s="17" t="s">
        <v>192</v>
      </c>
      <c r="AU2415" s="17" t="s">
        <v>190</v>
      </c>
    </row>
    <row r="2416" spans="2:65" s="1" customFormat="1" ht="24.2" customHeight="1">
      <c r="B2416" s="29"/>
      <c r="C2416" s="129" t="s">
        <v>2372</v>
      </c>
      <c r="D2416" s="129" t="s">
        <v>184</v>
      </c>
      <c r="E2416" s="130" t="s">
        <v>2373</v>
      </c>
      <c r="F2416" s="131" t="s">
        <v>2374</v>
      </c>
      <c r="G2416" s="132" t="s">
        <v>319</v>
      </c>
      <c r="H2416" s="133">
        <v>3</v>
      </c>
      <c r="I2416" s="134">
        <v>1870</v>
      </c>
      <c r="J2416" s="134">
        <f>ROUND(I2416*H2416,2)</f>
        <v>5610</v>
      </c>
      <c r="K2416" s="131" t="s">
        <v>188</v>
      </c>
      <c r="L2416" s="29"/>
      <c r="M2416" s="135" t="s">
        <v>1</v>
      </c>
      <c r="N2416" s="136" t="s">
        <v>38</v>
      </c>
      <c r="O2416" s="137">
        <v>3.327</v>
      </c>
      <c r="P2416" s="137">
        <f>O2416*H2416</f>
        <v>9.9809999999999999</v>
      </c>
      <c r="Q2416" s="137">
        <v>4.6000000000000001E-4</v>
      </c>
      <c r="R2416" s="137">
        <f>Q2416*H2416</f>
        <v>1.3800000000000002E-3</v>
      </c>
      <c r="S2416" s="137">
        <v>0</v>
      </c>
      <c r="T2416" s="138">
        <f>S2416*H2416</f>
        <v>0</v>
      </c>
      <c r="AR2416" s="139" t="s">
        <v>271</v>
      </c>
      <c r="AT2416" s="139" t="s">
        <v>184</v>
      </c>
      <c r="AU2416" s="139" t="s">
        <v>190</v>
      </c>
      <c r="AY2416" s="17" t="s">
        <v>182</v>
      </c>
      <c r="BE2416" s="140">
        <f>IF(N2416="základní",J2416,0)</f>
        <v>0</v>
      </c>
      <c r="BF2416" s="140">
        <f>IF(N2416="snížená",J2416,0)</f>
        <v>5610</v>
      </c>
      <c r="BG2416" s="140">
        <f>IF(N2416="zákl. přenesená",J2416,0)</f>
        <v>0</v>
      </c>
      <c r="BH2416" s="140">
        <f>IF(N2416="sníž. přenesená",J2416,0)</f>
        <v>0</v>
      </c>
      <c r="BI2416" s="140">
        <f>IF(N2416="nulová",J2416,0)</f>
        <v>0</v>
      </c>
      <c r="BJ2416" s="17" t="s">
        <v>190</v>
      </c>
      <c r="BK2416" s="140">
        <f>ROUND(I2416*H2416,2)</f>
        <v>5610</v>
      </c>
      <c r="BL2416" s="17" t="s">
        <v>271</v>
      </c>
      <c r="BM2416" s="139" t="s">
        <v>2375</v>
      </c>
    </row>
    <row r="2417" spans="2:65" s="1" customFormat="1" ht="19.5">
      <c r="B2417" s="29"/>
      <c r="D2417" s="141" t="s">
        <v>192</v>
      </c>
      <c r="F2417" s="142" t="s">
        <v>2376</v>
      </c>
      <c r="L2417" s="29"/>
      <c r="M2417" s="143"/>
      <c r="T2417" s="53"/>
      <c r="AT2417" s="17" t="s">
        <v>192</v>
      </c>
      <c r="AU2417" s="17" t="s">
        <v>190</v>
      </c>
    </row>
    <row r="2418" spans="2:65" s="1" customFormat="1">
      <c r="B2418" s="29"/>
      <c r="D2418" s="144" t="s">
        <v>194</v>
      </c>
      <c r="F2418" s="145" t="s">
        <v>2377</v>
      </c>
      <c r="L2418" s="29"/>
      <c r="M2418" s="143"/>
      <c r="T2418" s="53"/>
      <c r="AT2418" s="17" t="s">
        <v>194</v>
      </c>
      <c r="AU2418" s="17" t="s">
        <v>190</v>
      </c>
    </row>
    <row r="2419" spans="2:65" s="12" customFormat="1">
      <c r="B2419" s="146"/>
      <c r="D2419" s="141" t="s">
        <v>196</v>
      </c>
      <c r="E2419" s="147" t="s">
        <v>1</v>
      </c>
      <c r="F2419" s="148" t="s">
        <v>341</v>
      </c>
      <c r="H2419" s="147" t="s">
        <v>1</v>
      </c>
      <c r="L2419" s="146"/>
      <c r="M2419" s="149"/>
      <c r="T2419" s="150"/>
      <c r="AT2419" s="147" t="s">
        <v>196</v>
      </c>
      <c r="AU2419" s="147" t="s">
        <v>190</v>
      </c>
      <c r="AV2419" s="12" t="s">
        <v>80</v>
      </c>
      <c r="AW2419" s="12" t="s">
        <v>27</v>
      </c>
      <c r="AX2419" s="12" t="s">
        <v>72</v>
      </c>
      <c r="AY2419" s="147" t="s">
        <v>182</v>
      </c>
    </row>
    <row r="2420" spans="2:65" s="12" customFormat="1">
      <c r="B2420" s="146"/>
      <c r="D2420" s="141" t="s">
        <v>196</v>
      </c>
      <c r="E2420" s="147" t="s">
        <v>1</v>
      </c>
      <c r="F2420" s="148" t="s">
        <v>1050</v>
      </c>
      <c r="H2420" s="147" t="s">
        <v>1</v>
      </c>
      <c r="L2420" s="146"/>
      <c r="M2420" s="149"/>
      <c r="T2420" s="150"/>
      <c r="AT2420" s="147" t="s">
        <v>196</v>
      </c>
      <c r="AU2420" s="147" t="s">
        <v>190</v>
      </c>
      <c r="AV2420" s="12" t="s">
        <v>80</v>
      </c>
      <c r="AW2420" s="12" t="s">
        <v>27</v>
      </c>
      <c r="AX2420" s="12" t="s">
        <v>72</v>
      </c>
      <c r="AY2420" s="147" t="s">
        <v>182</v>
      </c>
    </row>
    <row r="2421" spans="2:65" s="13" customFormat="1">
      <c r="B2421" s="151"/>
      <c r="D2421" s="141" t="s">
        <v>196</v>
      </c>
      <c r="E2421" s="152" t="s">
        <v>1</v>
      </c>
      <c r="F2421" s="153" t="s">
        <v>106</v>
      </c>
      <c r="H2421" s="154">
        <v>3</v>
      </c>
      <c r="L2421" s="151"/>
      <c r="M2421" s="155"/>
      <c r="T2421" s="156"/>
      <c r="AT2421" s="152" t="s">
        <v>196</v>
      </c>
      <c r="AU2421" s="152" t="s">
        <v>190</v>
      </c>
      <c r="AV2421" s="13" t="s">
        <v>190</v>
      </c>
      <c r="AW2421" s="13" t="s">
        <v>27</v>
      </c>
      <c r="AX2421" s="13" t="s">
        <v>80</v>
      </c>
      <c r="AY2421" s="152" t="s">
        <v>182</v>
      </c>
    </row>
    <row r="2422" spans="2:65" s="1" customFormat="1" ht="37.9" customHeight="1">
      <c r="B2422" s="29"/>
      <c r="C2422" s="163" t="s">
        <v>2378</v>
      </c>
      <c r="D2422" s="163" t="s">
        <v>325</v>
      </c>
      <c r="E2422" s="164" t="s">
        <v>2379</v>
      </c>
      <c r="F2422" s="165" t="s">
        <v>2380</v>
      </c>
      <c r="G2422" s="166" t="s">
        <v>319</v>
      </c>
      <c r="H2422" s="167">
        <v>3</v>
      </c>
      <c r="I2422" s="168">
        <v>4480</v>
      </c>
      <c r="J2422" s="168">
        <f>ROUND(I2422*H2422,2)</f>
        <v>13440</v>
      </c>
      <c r="K2422" s="165" t="s">
        <v>188</v>
      </c>
      <c r="L2422" s="169"/>
      <c r="M2422" s="170" t="s">
        <v>1</v>
      </c>
      <c r="N2422" s="171" t="s">
        <v>38</v>
      </c>
      <c r="O2422" s="137">
        <v>0</v>
      </c>
      <c r="P2422" s="137">
        <f>O2422*H2422</f>
        <v>0</v>
      </c>
      <c r="Q2422" s="137">
        <v>2.5999999999999999E-2</v>
      </c>
      <c r="R2422" s="137">
        <f>Q2422*H2422</f>
        <v>7.8E-2</v>
      </c>
      <c r="S2422" s="137">
        <v>0</v>
      </c>
      <c r="T2422" s="138">
        <f>S2422*H2422</f>
        <v>0</v>
      </c>
      <c r="AR2422" s="139" t="s">
        <v>1381</v>
      </c>
      <c r="AT2422" s="139" t="s">
        <v>325</v>
      </c>
      <c r="AU2422" s="139" t="s">
        <v>190</v>
      </c>
      <c r="AY2422" s="17" t="s">
        <v>182</v>
      </c>
      <c r="BE2422" s="140">
        <f>IF(N2422="základní",J2422,0)</f>
        <v>0</v>
      </c>
      <c r="BF2422" s="140">
        <f>IF(N2422="snížená",J2422,0)</f>
        <v>13440</v>
      </c>
      <c r="BG2422" s="140">
        <f>IF(N2422="zákl. přenesená",J2422,0)</f>
        <v>0</v>
      </c>
      <c r="BH2422" s="140">
        <f>IF(N2422="sníž. přenesená",J2422,0)</f>
        <v>0</v>
      </c>
      <c r="BI2422" s="140">
        <f>IF(N2422="nulová",J2422,0)</f>
        <v>0</v>
      </c>
      <c r="BJ2422" s="17" t="s">
        <v>190</v>
      </c>
      <c r="BK2422" s="140">
        <f>ROUND(I2422*H2422,2)</f>
        <v>13440</v>
      </c>
      <c r="BL2422" s="17" t="s">
        <v>271</v>
      </c>
      <c r="BM2422" s="139" t="s">
        <v>2381</v>
      </c>
    </row>
    <row r="2423" spans="2:65" s="1" customFormat="1" ht="19.5">
      <c r="B2423" s="29"/>
      <c r="D2423" s="141" t="s">
        <v>192</v>
      </c>
      <c r="F2423" s="142" t="s">
        <v>2380</v>
      </c>
      <c r="L2423" s="29"/>
      <c r="M2423" s="143"/>
      <c r="T2423" s="53"/>
      <c r="AT2423" s="17" t="s">
        <v>192</v>
      </c>
      <c r="AU2423" s="17" t="s">
        <v>190</v>
      </c>
    </row>
    <row r="2424" spans="2:65" s="1" customFormat="1" ht="24.2" customHeight="1">
      <c r="B2424" s="29"/>
      <c r="C2424" s="129" t="s">
        <v>2382</v>
      </c>
      <c r="D2424" s="129" t="s">
        <v>184</v>
      </c>
      <c r="E2424" s="130" t="s">
        <v>2383</v>
      </c>
      <c r="F2424" s="131" t="s">
        <v>2384</v>
      </c>
      <c r="G2424" s="132" t="s">
        <v>296</v>
      </c>
      <c r="H2424" s="133">
        <v>12.25</v>
      </c>
      <c r="I2424" s="134">
        <v>195</v>
      </c>
      <c r="J2424" s="134">
        <f>ROUND(I2424*H2424,2)</f>
        <v>2388.75</v>
      </c>
      <c r="K2424" s="131" t="s">
        <v>188</v>
      </c>
      <c r="L2424" s="29"/>
      <c r="M2424" s="135" t="s">
        <v>1</v>
      </c>
      <c r="N2424" s="136" t="s">
        <v>38</v>
      </c>
      <c r="O2424" s="137">
        <v>0.34499999999999997</v>
      </c>
      <c r="P2424" s="137">
        <f>O2424*H2424</f>
        <v>4.2262499999999994</v>
      </c>
      <c r="Q2424" s="137">
        <v>0</v>
      </c>
      <c r="R2424" s="137">
        <f>Q2424*H2424</f>
        <v>0</v>
      </c>
      <c r="S2424" s="137">
        <v>0</v>
      </c>
      <c r="T2424" s="138">
        <f>S2424*H2424</f>
        <v>0</v>
      </c>
      <c r="AR2424" s="139" t="s">
        <v>271</v>
      </c>
      <c r="AT2424" s="139" t="s">
        <v>184</v>
      </c>
      <c r="AU2424" s="139" t="s">
        <v>190</v>
      </c>
      <c r="AY2424" s="17" t="s">
        <v>182</v>
      </c>
      <c r="BE2424" s="140">
        <f>IF(N2424="základní",J2424,0)</f>
        <v>0</v>
      </c>
      <c r="BF2424" s="140">
        <f>IF(N2424="snížená",J2424,0)</f>
        <v>2388.75</v>
      </c>
      <c r="BG2424" s="140">
        <f>IF(N2424="zákl. přenesená",J2424,0)</f>
        <v>0</v>
      </c>
      <c r="BH2424" s="140">
        <f>IF(N2424="sníž. přenesená",J2424,0)</f>
        <v>0</v>
      </c>
      <c r="BI2424" s="140">
        <f>IF(N2424="nulová",J2424,0)</f>
        <v>0</v>
      </c>
      <c r="BJ2424" s="17" t="s">
        <v>190</v>
      </c>
      <c r="BK2424" s="140">
        <f>ROUND(I2424*H2424,2)</f>
        <v>2388.75</v>
      </c>
      <c r="BL2424" s="17" t="s">
        <v>271</v>
      </c>
      <c r="BM2424" s="139" t="s">
        <v>2385</v>
      </c>
    </row>
    <row r="2425" spans="2:65" s="1" customFormat="1" ht="19.5">
      <c r="B2425" s="29"/>
      <c r="D2425" s="141" t="s">
        <v>192</v>
      </c>
      <c r="F2425" s="142" t="s">
        <v>2386</v>
      </c>
      <c r="L2425" s="29"/>
      <c r="M2425" s="143"/>
      <c r="T2425" s="53"/>
      <c r="AT2425" s="17" t="s">
        <v>192</v>
      </c>
      <c r="AU2425" s="17" t="s">
        <v>190</v>
      </c>
    </row>
    <row r="2426" spans="2:65" s="1" customFormat="1">
      <c r="B2426" s="29"/>
      <c r="D2426" s="144" t="s">
        <v>194</v>
      </c>
      <c r="F2426" s="145" t="s">
        <v>2387</v>
      </c>
      <c r="L2426" s="29"/>
      <c r="M2426" s="143"/>
      <c r="T2426" s="53"/>
      <c r="AT2426" s="17" t="s">
        <v>194</v>
      </c>
      <c r="AU2426" s="17" t="s">
        <v>190</v>
      </c>
    </row>
    <row r="2427" spans="2:65" s="12" customFormat="1">
      <c r="B2427" s="146"/>
      <c r="D2427" s="141" t="s">
        <v>196</v>
      </c>
      <c r="E2427" s="147" t="s">
        <v>1</v>
      </c>
      <c r="F2427" s="148" t="s">
        <v>341</v>
      </c>
      <c r="H2427" s="147" t="s">
        <v>1</v>
      </c>
      <c r="L2427" s="146"/>
      <c r="M2427" s="149"/>
      <c r="T2427" s="150"/>
      <c r="AT2427" s="147" t="s">
        <v>196</v>
      </c>
      <c r="AU2427" s="147" t="s">
        <v>190</v>
      </c>
      <c r="AV2427" s="12" t="s">
        <v>80</v>
      </c>
      <c r="AW2427" s="12" t="s">
        <v>27</v>
      </c>
      <c r="AX2427" s="12" t="s">
        <v>72</v>
      </c>
      <c r="AY2427" s="147" t="s">
        <v>182</v>
      </c>
    </row>
    <row r="2428" spans="2:65" s="12" customFormat="1">
      <c r="B2428" s="146"/>
      <c r="D2428" s="141" t="s">
        <v>196</v>
      </c>
      <c r="E2428" s="147" t="s">
        <v>1</v>
      </c>
      <c r="F2428" s="148" t="s">
        <v>385</v>
      </c>
      <c r="H2428" s="147" t="s">
        <v>1</v>
      </c>
      <c r="L2428" s="146"/>
      <c r="M2428" s="149"/>
      <c r="T2428" s="150"/>
      <c r="AT2428" s="147" t="s">
        <v>196</v>
      </c>
      <c r="AU2428" s="147" t="s">
        <v>190</v>
      </c>
      <c r="AV2428" s="12" t="s">
        <v>80</v>
      </c>
      <c r="AW2428" s="12" t="s">
        <v>27</v>
      </c>
      <c r="AX2428" s="12" t="s">
        <v>72</v>
      </c>
      <c r="AY2428" s="147" t="s">
        <v>182</v>
      </c>
    </row>
    <row r="2429" spans="2:65" s="13" customFormat="1">
      <c r="B2429" s="151"/>
      <c r="D2429" s="141" t="s">
        <v>196</v>
      </c>
      <c r="E2429" s="152" t="s">
        <v>1</v>
      </c>
      <c r="F2429" s="153" t="s">
        <v>2143</v>
      </c>
      <c r="H2429" s="154">
        <v>2.5</v>
      </c>
      <c r="L2429" s="151"/>
      <c r="M2429" s="155"/>
      <c r="T2429" s="156"/>
      <c r="AT2429" s="152" t="s">
        <v>196</v>
      </c>
      <c r="AU2429" s="152" t="s">
        <v>190</v>
      </c>
      <c r="AV2429" s="13" t="s">
        <v>190</v>
      </c>
      <c r="AW2429" s="13" t="s">
        <v>27</v>
      </c>
      <c r="AX2429" s="13" t="s">
        <v>72</v>
      </c>
      <c r="AY2429" s="152" t="s">
        <v>182</v>
      </c>
    </row>
    <row r="2430" spans="2:65" s="12" customFormat="1">
      <c r="B2430" s="146"/>
      <c r="D2430" s="141" t="s">
        <v>196</v>
      </c>
      <c r="E2430" s="147" t="s">
        <v>1</v>
      </c>
      <c r="F2430" s="148" t="s">
        <v>1050</v>
      </c>
      <c r="H2430" s="147" t="s">
        <v>1</v>
      </c>
      <c r="L2430" s="146"/>
      <c r="M2430" s="149"/>
      <c r="T2430" s="150"/>
      <c r="AT2430" s="147" t="s">
        <v>196</v>
      </c>
      <c r="AU2430" s="147" t="s">
        <v>190</v>
      </c>
      <c r="AV2430" s="12" t="s">
        <v>80</v>
      </c>
      <c r="AW2430" s="12" t="s">
        <v>27</v>
      </c>
      <c r="AX2430" s="12" t="s">
        <v>72</v>
      </c>
      <c r="AY2430" s="147" t="s">
        <v>182</v>
      </c>
    </row>
    <row r="2431" spans="2:65" s="13" customFormat="1">
      <c r="B2431" s="151"/>
      <c r="D2431" s="141" t="s">
        <v>196</v>
      </c>
      <c r="E2431" s="152" t="s">
        <v>1</v>
      </c>
      <c r="F2431" s="153" t="s">
        <v>2388</v>
      </c>
      <c r="H2431" s="154">
        <v>9.75</v>
      </c>
      <c r="L2431" s="151"/>
      <c r="M2431" s="155"/>
      <c r="T2431" s="156"/>
      <c r="AT2431" s="152" t="s">
        <v>196</v>
      </c>
      <c r="AU2431" s="152" t="s">
        <v>190</v>
      </c>
      <c r="AV2431" s="13" t="s">
        <v>190</v>
      </c>
      <c r="AW2431" s="13" t="s">
        <v>27</v>
      </c>
      <c r="AX2431" s="13" t="s">
        <v>72</v>
      </c>
      <c r="AY2431" s="152" t="s">
        <v>182</v>
      </c>
    </row>
    <row r="2432" spans="2:65" s="14" customFormat="1">
      <c r="B2432" s="157"/>
      <c r="D2432" s="141" t="s">
        <v>196</v>
      </c>
      <c r="E2432" s="158" t="s">
        <v>1</v>
      </c>
      <c r="F2432" s="159" t="s">
        <v>201</v>
      </c>
      <c r="H2432" s="160">
        <v>12.25</v>
      </c>
      <c r="L2432" s="157"/>
      <c r="M2432" s="161"/>
      <c r="T2432" s="162"/>
      <c r="AT2432" s="158" t="s">
        <v>196</v>
      </c>
      <c r="AU2432" s="158" t="s">
        <v>190</v>
      </c>
      <c r="AV2432" s="14" t="s">
        <v>189</v>
      </c>
      <c r="AW2432" s="14" t="s">
        <v>27</v>
      </c>
      <c r="AX2432" s="14" t="s">
        <v>80</v>
      </c>
      <c r="AY2432" s="158" t="s">
        <v>182</v>
      </c>
    </row>
    <row r="2433" spans="2:65" s="1" customFormat="1" ht="24.2" customHeight="1">
      <c r="B2433" s="29"/>
      <c r="C2433" s="163" t="s">
        <v>2389</v>
      </c>
      <c r="D2433" s="163" t="s">
        <v>325</v>
      </c>
      <c r="E2433" s="164" t="s">
        <v>2390</v>
      </c>
      <c r="F2433" s="165" t="s">
        <v>2391</v>
      </c>
      <c r="G2433" s="166" t="s">
        <v>296</v>
      </c>
      <c r="H2433" s="167">
        <v>12.25</v>
      </c>
      <c r="I2433" s="168">
        <v>408</v>
      </c>
      <c r="J2433" s="168">
        <f>ROUND(I2433*H2433,2)</f>
        <v>4998</v>
      </c>
      <c r="K2433" s="165" t="s">
        <v>188</v>
      </c>
      <c r="L2433" s="169"/>
      <c r="M2433" s="170" t="s">
        <v>1</v>
      </c>
      <c r="N2433" s="171" t="s">
        <v>38</v>
      </c>
      <c r="O2433" s="137">
        <v>0</v>
      </c>
      <c r="P2433" s="137">
        <f>O2433*H2433</f>
        <v>0</v>
      </c>
      <c r="Q2433" s="137">
        <v>3.0000000000000001E-3</v>
      </c>
      <c r="R2433" s="137">
        <f>Q2433*H2433</f>
        <v>3.6749999999999998E-2</v>
      </c>
      <c r="S2433" s="137">
        <v>0</v>
      </c>
      <c r="T2433" s="138">
        <f>S2433*H2433</f>
        <v>0</v>
      </c>
      <c r="AR2433" s="139" t="s">
        <v>1381</v>
      </c>
      <c r="AT2433" s="139" t="s">
        <v>325</v>
      </c>
      <c r="AU2433" s="139" t="s">
        <v>190</v>
      </c>
      <c r="AY2433" s="17" t="s">
        <v>182</v>
      </c>
      <c r="BE2433" s="140">
        <f>IF(N2433="základní",J2433,0)</f>
        <v>0</v>
      </c>
      <c r="BF2433" s="140">
        <f>IF(N2433="snížená",J2433,0)</f>
        <v>4998</v>
      </c>
      <c r="BG2433" s="140">
        <f>IF(N2433="zákl. přenesená",J2433,0)</f>
        <v>0</v>
      </c>
      <c r="BH2433" s="140">
        <f>IF(N2433="sníž. přenesená",J2433,0)</f>
        <v>0</v>
      </c>
      <c r="BI2433" s="140">
        <f>IF(N2433="nulová",J2433,0)</f>
        <v>0</v>
      </c>
      <c r="BJ2433" s="17" t="s">
        <v>190</v>
      </c>
      <c r="BK2433" s="140">
        <f>ROUND(I2433*H2433,2)</f>
        <v>4998</v>
      </c>
      <c r="BL2433" s="17" t="s">
        <v>271</v>
      </c>
      <c r="BM2433" s="139" t="s">
        <v>2392</v>
      </c>
    </row>
    <row r="2434" spans="2:65" s="1" customFormat="1">
      <c r="B2434" s="29"/>
      <c r="D2434" s="141" t="s">
        <v>192</v>
      </c>
      <c r="F2434" s="142" t="s">
        <v>2391</v>
      </c>
      <c r="L2434" s="29"/>
      <c r="M2434" s="143"/>
      <c r="T2434" s="53"/>
      <c r="AT2434" s="17" t="s">
        <v>192</v>
      </c>
      <c r="AU2434" s="17" t="s">
        <v>190</v>
      </c>
    </row>
    <row r="2435" spans="2:65" s="1" customFormat="1" ht="24.2" customHeight="1">
      <c r="B2435" s="29"/>
      <c r="C2435" s="129" t="s">
        <v>2393</v>
      </c>
      <c r="D2435" s="129" t="s">
        <v>184</v>
      </c>
      <c r="E2435" s="130" t="s">
        <v>2394</v>
      </c>
      <c r="F2435" s="131" t="s">
        <v>2395</v>
      </c>
      <c r="G2435" s="132" t="s">
        <v>296</v>
      </c>
      <c r="H2435" s="133">
        <v>10.28</v>
      </c>
      <c r="I2435" s="134">
        <v>295</v>
      </c>
      <c r="J2435" s="134">
        <f>ROUND(I2435*H2435,2)</f>
        <v>3032.6</v>
      </c>
      <c r="K2435" s="131" t="s">
        <v>188</v>
      </c>
      <c r="L2435" s="29"/>
      <c r="M2435" s="135" t="s">
        <v>1</v>
      </c>
      <c r="N2435" s="136" t="s">
        <v>38</v>
      </c>
      <c r="O2435" s="137">
        <v>0.52100000000000002</v>
      </c>
      <c r="P2435" s="137">
        <f>O2435*H2435</f>
        <v>5.35588</v>
      </c>
      <c r="Q2435" s="137">
        <v>0</v>
      </c>
      <c r="R2435" s="137">
        <f>Q2435*H2435</f>
        <v>0</v>
      </c>
      <c r="S2435" s="137">
        <v>0</v>
      </c>
      <c r="T2435" s="138">
        <f>S2435*H2435</f>
        <v>0</v>
      </c>
      <c r="AR2435" s="139" t="s">
        <v>271</v>
      </c>
      <c r="AT2435" s="139" t="s">
        <v>184</v>
      </c>
      <c r="AU2435" s="139" t="s">
        <v>190</v>
      </c>
      <c r="AY2435" s="17" t="s">
        <v>182</v>
      </c>
      <c r="BE2435" s="140">
        <f>IF(N2435="základní",J2435,0)</f>
        <v>0</v>
      </c>
      <c r="BF2435" s="140">
        <f>IF(N2435="snížená",J2435,0)</f>
        <v>3032.6</v>
      </c>
      <c r="BG2435" s="140">
        <f>IF(N2435="zákl. přenesená",J2435,0)</f>
        <v>0</v>
      </c>
      <c r="BH2435" s="140">
        <f>IF(N2435="sníž. přenesená",J2435,0)</f>
        <v>0</v>
      </c>
      <c r="BI2435" s="140">
        <f>IF(N2435="nulová",J2435,0)</f>
        <v>0</v>
      </c>
      <c r="BJ2435" s="17" t="s">
        <v>190</v>
      </c>
      <c r="BK2435" s="140">
        <f>ROUND(I2435*H2435,2)</f>
        <v>3032.6</v>
      </c>
      <c r="BL2435" s="17" t="s">
        <v>271</v>
      </c>
      <c r="BM2435" s="139" t="s">
        <v>2396</v>
      </c>
    </row>
    <row r="2436" spans="2:65" s="1" customFormat="1" ht="19.5">
      <c r="B2436" s="29"/>
      <c r="D2436" s="141" t="s">
        <v>192</v>
      </c>
      <c r="F2436" s="142" t="s">
        <v>2397</v>
      </c>
      <c r="L2436" s="29"/>
      <c r="M2436" s="143"/>
      <c r="T2436" s="53"/>
      <c r="AT2436" s="17" t="s">
        <v>192</v>
      </c>
      <c r="AU2436" s="17" t="s">
        <v>190</v>
      </c>
    </row>
    <row r="2437" spans="2:65" s="1" customFormat="1">
      <c r="B2437" s="29"/>
      <c r="D2437" s="144" t="s">
        <v>194</v>
      </c>
      <c r="F2437" s="145" t="s">
        <v>2398</v>
      </c>
      <c r="L2437" s="29"/>
      <c r="M2437" s="143"/>
      <c r="T2437" s="53"/>
      <c r="AT2437" s="17" t="s">
        <v>194</v>
      </c>
      <c r="AU2437" s="17" t="s">
        <v>190</v>
      </c>
    </row>
    <row r="2438" spans="2:65" s="12" customFormat="1">
      <c r="B2438" s="146"/>
      <c r="D2438" s="141" t="s">
        <v>196</v>
      </c>
      <c r="E2438" s="147" t="s">
        <v>1</v>
      </c>
      <c r="F2438" s="148" t="s">
        <v>341</v>
      </c>
      <c r="H2438" s="147" t="s">
        <v>1</v>
      </c>
      <c r="L2438" s="146"/>
      <c r="M2438" s="149"/>
      <c r="T2438" s="150"/>
      <c r="AT2438" s="147" t="s">
        <v>196</v>
      </c>
      <c r="AU2438" s="147" t="s">
        <v>190</v>
      </c>
      <c r="AV2438" s="12" t="s">
        <v>80</v>
      </c>
      <c r="AW2438" s="12" t="s">
        <v>27</v>
      </c>
      <c r="AX2438" s="12" t="s">
        <v>72</v>
      </c>
      <c r="AY2438" s="147" t="s">
        <v>182</v>
      </c>
    </row>
    <row r="2439" spans="2:65" s="12" customFormat="1">
      <c r="B2439" s="146"/>
      <c r="D2439" s="141" t="s">
        <v>196</v>
      </c>
      <c r="E2439" s="147" t="s">
        <v>1</v>
      </c>
      <c r="F2439" s="148" t="s">
        <v>1050</v>
      </c>
      <c r="H2439" s="147" t="s">
        <v>1</v>
      </c>
      <c r="L2439" s="146"/>
      <c r="M2439" s="149"/>
      <c r="T2439" s="150"/>
      <c r="AT2439" s="147" t="s">
        <v>196</v>
      </c>
      <c r="AU2439" s="147" t="s">
        <v>190</v>
      </c>
      <c r="AV2439" s="12" t="s">
        <v>80</v>
      </c>
      <c r="AW2439" s="12" t="s">
        <v>27</v>
      </c>
      <c r="AX2439" s="12" t="s">
        <v>72</v>
      </c>
      <c r="AY2439" s="147" t="s">
        <v>182</v>
      </c>
    </row>
    <row r="2440" spans="2:65" s="13" customFormat="1">
      <c r="B2440" s="151"/>
      <c r="D2440" s="141" t="s">
        <v>196</v>
      </c>
      <c r="E2440" s="152" t="s">
        <v>1</v>
      </c>
      <c r="F2440" s="153" t="s">
        <v>2399</v>
      </c>
      <c r="H2440" s="154">
        <v>10.28</v>
      </c>
      <c r="L2440" s="151"/>
      <c r="M2440" s="155"/>
      <c r="T2440" s="156"/>
      <c r="AT2440" s="152" t="s">
        <v>196</v>
      </c>
      <c r="AU2440" s="152" t="s">
        <v>190</v>
      </c>
      <c r="AV2440" s="13" t="s">
        <v>190</v>
      </c>
      <c r="AW2440" s="13" t="s">
        <v>27</v>
      </c>
      <c r="AX2440" s="13" t="s">
        <v>80</v>
      </c>
      <c r="AY2440" s="152" t="s">
        <v>182</v>
      </c>
    </row>
    <row r="2441" spans="2:65" s="1" customFormat="1" ht="24.2" customHeight="1">
      <c r="B2441" s="29"/>
      <c r="C2441" s="163" t="s">
        <v>2400</v>
      </c>
      <c r="D2441" s="163" t="s">
        <v>325</v>
      </c>
      <c r="E2441" s="164" t="s">
        <v>2401</v>
      </c>
      <c r="F2441" s="165" t="s">
        <v>2402</v>
      </c>
      <c r="G2441" s="166" t="s">
        <v>296</v>
      </c>
      <c r="H2441" s="167">
        <v>10.28</v>
      </c>
      <c r="I2441" s="168">
        <v>928</v>
      </c>
      <c r="J2441" s="168">
        <f>ROUND(I2441*H2441,2)</f>
        <v>9539.84</v>
      </c>
      <c r="K2441" s="165" t="s">
        <v>188</v>
      </c>
      <c r="L2441" s="169"/>
      <c r="M2441" s="170" t="s">
        <v>1</v>
      </c>
      <c r="N2441" s="171" t="s">
        <v>38</v>
      </c>
      <c r="O2441" s="137">
        <v>0</v>
      </c>
      <c r="P2441" s="137">
        <f>O2441*H2441</f>
        <v>0</v>
      </c>
      <c r="Q2441" s="137">
        <v>1.2E-2</v>
      </c>
      <c r="R2441" s="137">
        <f>Q2441*H2441</f>
        <v>0.12336</v>
      </c>
      <c r="S2441" s="137">
        <v>0</v>
      </c>
      <c r="T2441" s="138">
        <f>S2441*H2441</f>
        <v>0</v>
      </c>
      <c r="AR2441" s="139" t="s">
        <v>1381</v>
      </c>
      <c r="AT2441" s="139" t="s">
        <v>325</v>
      </c>
      <c r="AU2441" s="139" t="s">
        <v>190</v>
      </c>
      <c r="AY2441" s="17" t="s">
        <v>182</v>
      </c>
      <c r="BE2441" s="140">
        <f>IF(N2441="základní",J2441,0)</f>
        <v>0</v>
      </c>
      <c r="BF2441" s="140">
        <f>IF(N2441="snížená",J2441,0)</f>
        <v>9539.84</v>
      </c>
      <c r="BG2441" s="140">
        <f>IF(N2441="zákl. přenesená",J2441,0)</f>
        <v>0</v>
      </c>
      <c r="BH2441" s="140">
        <f>IF(N2441="sníž. přenesená",J2441,0)</f>
        <v>0</v>
      </c>
      <c r="BI2441" s="140">
        <f>IF(N2441="nulová",J2441,0)</f>
        <v>0</v>
      </c>
      <c r="BJ2441" s="17" t="s">
        <v>190</v>
      </c>
      <c r="BK2441" s="140">
        <f>ROUND(I2441*H2441,2)</f>
        <v>9539.84</v>
      </c>
      <c r="BL2441" s="17" t="s">
        <v>271</v>
      </c>
      <c r="BM2441" s="139" t="s">
        <v>2403</v>
      </c>
    </row>
    <row r="2442" spans="2:65" s="1" customFormat="1">
      <c r="B2442" s="29"/>
      <c r="D2442" s="141" t="s">
        <v>192</v>
      </c>
      <c r="F2442" s="142" t="s">
        <v>2402</v>
      </c>
      <c r="L2442" s="29"/>
      <c r="M2442" s="143"/>
      <c r="T2442" s="53"/>
      <c r="AT2442" s="17" t="s">
        <v>192</v>
      </c>
      <c r="AU2442" s="17" t="s">
        <v>190</v>
      </c>
    </row>
    <row r="2443" spans="2:65" s="1" customFormat="1" ht="24.2" customHeight="1">
      <c r="B2443" s="29"/>
      <c r="C2443" s="129" t="s">
        <v>2404</v>
      </c>
      <c r="D2443" s="129" t="s">
        <v>184</v>
      </c>
      <c r="E2443" s="130" t="s">
        <v>2405</v>
      </c>
      <c r="F2443" s="131" t="s">
        <v>2406</v>
      </c>
      <c r="G2443" s="132" t="s">
        <v>265</v>
      </c>
      <c r="H2443" s="133">
        <v>3.0489999999999999</v>
      </c>
      <c r="I2443" s="134">
        <v>1340</v>
      </c>
      <c r="J2443" s="134">
        <f>ROUND(I2443*H2443,2)</f>
        <v>4085.66</v>
      </c>
      <c r="K2443" s="131" t="s">
        <v>188</v>
      </c>
      <c r="L2443" s="29"/>
      <c r="M2443" s="135" t="s">
        <v>1</v>
      </c>
      <c r="N2443" s="136" t="s">
        <v>38</v>
      </c>
      <c r="O2443" s="137">
        <v>1.4870000000000001</v>
      </c>
      <c r="P2443" s="137">
        <f>O2443*H2443</f>
        <v>4.5338630000000002</v>
      </c>
      <c r="Q2443" s="137">
        <v>0</v>
      </c>
      <c r="R2443" s="137">
        <f>Q2443*H2443</f>
        <v>0</v>
      </c>
      <c r="S2443" s="137">
        <v>0</v>
      </c>
      <c r="T2443" s="138">
        <f>S2443*H2443</f>
        <v>0</v>
      </c>
      <c r="AR2443" s="139" t="s">
        <v>271</v>
      </c>
      <c r="AT2443" s="139" t="s">
        <v>184</v>
      </c>
      <c r="AU2443" s="139" t="s">
        <v>190</v>
      </c>
      <c r="AY2443" s="17" t="s">
        <v>182</v>
      </c>
      <c r="BE2443" s="140">
        <f>IF(N2443="základní",J2443,0)</f>
        <v>0</v>
      </c>
      <c r="BF2443" s="140">
        <f>IF(N2443="snížená",J2443,0)</f>
        <v>4085.66</v>
      </c>
      <c r="BG2443" s="140">
        <f>IF(N2443="zákl. přenesená",J2443,0)</f>
        <v>0</v>
      </c>
      <c r="BH2443" s="140">
        <f>IF(N2443="sníž. přenesená",J2443,0)</f>
        <v>0</v>
      </c>
      <c r="BI2443" s="140">
        <f>IF(N2443="nulová",J2443,0)</f>
        <v>0</v>
      </c>
      <c r="BJ2443" s="17" t="s">
        <v>190</v>
      </c>
      <c r="BK2443" s="140">
        <f>ROUND(I2443*H2443,2)</f>
        <v>4085.66</v>
      </c>
      <c r="BL2443" s="17" t="s">
        <v>271</v>
      </c>
      <c r="BM2443" s="139" t="s">
        <v>2407</v>
      </c>
    </row>
    <row r="2444" spans="2:65" s="1" customFormat="1" ht="29.25">
      <c r="B2444" s="29"/>
      <c r="D2444" s="141" t="s">
        <v>192</v>
      </c>
      <c r="F2444" s="142" t="s">
        <v>2408</v>
      </c>
      <c r="L2444" s="29"/>
      <c r="M2444" s="143"/>
      <c r="T2444" s="53"/>
      <c r="AT2444" s="17" t="s">
        <v>192</v>
      </c>
      <c r="AU2444" s="17" t="s">
        <v>190</v>
      </c>
    </row>
    <row r="2445" spans="2:65" s="1" customFormat="1">
      <c r="B2445" s="29"/>
      <c r="D2445" s="144" t="s">
        <v>194</v>
      </c>
      <c r="F2445" s="145" t="s">
        <v>2409</v>
      </c>
      <c r="L2445" s="29"/>
      <c r="M2445" s="143"/>
      <c r="T2445" s="53"/>
      <c r="AT2445" s="17" t="s">
        <v>194</v>
      </c>
      <c r="AU2445" s="17" t="s">
        <v>190</v>
      </c>
    </row>
    <row r="2446" spans="2:65" s="11" customFormat="1" ht="22.9" customHeight="1">
      <c r="B2446" s="118"/>
      <c r="D2446" s="119" t="s">
        <v>71</v>
      </c>
      <c r="E2446" s="127" t="s">
        <v>2410</v>
      </c>
      <c r="F2446" s="127" t="s">
        <v>2411</v>
      </c>
      <c r="J2446" s="128">
        <f>BK2446</f>
        <v>577215.4</v>
      </c>
      <c r="L2446" s="118"/>
      <c r="M2446" s="122"/>
      <c r="P2446" s="123">
        <f>SUM(P2447:P2501)</f>
        <v>106.4365</v>
      </c>
      <c r="R2446" s="123">
        <f>SUM(R2447:R2501)</f>
        <v>1.2086328</v>
      </c>
      <c r="T2446" s="124">
        <f>SUM(T2447:T2501)</f>
        <v>0</v>
      </c>
      <c r="AR2446" s="119" t="s">
        <v>190</v>
      </c>
      <c r="AT2446" s="125" t="s">
        <v>71</v>
      </c>
      <c r="AU2446" s="125" t="s">
        <v>80</v>
      </c>
      <c r="AY2446" s="119" t="s">
        <v>182</v>
      </c>
      <c r="BK2446" s="126">
        <f>SUM(BK2447:BK2501)</f>
        <v>577215.4</v>
      </c>
    </row>
    <row r="2447" spans="2:65" s="1" customFormat="1" ht="24.2" customHeight="1">
      <c r="B2447" s="29"/>
      <c r="C2447" s="129" t="s">
        <v>2412</v>
      </c>
      <c r="D2447" s="129" t="s">
        <v>184</v>
      </c>
      <c r="E2447" s="130" t="s">
        <v>2413</v>
      </c>
      <c r="F2447" s="131" t="s">
        <v>2414</v>
      </c>
      <c r="G2447" s="132" t="s">
        <v>296</v>
      </c>
      <c r="H2447" s="133">
        <v>6.3650000000000002</v>
      </c>
      <c r="I2447" s="134">
        <v>1380</v>
      </c>
      <c r="J2447" s="134">
        <f>ROUND(I2447*H2447,2)</f>
        <v>8783.7000000000007</v>
      </c>
      <c r="K2447" s="131" t="s">
        <v>188</v>
      </c>
      <c r="L2447" s="29"/>
      <c r="M2447" s="135" t="s">
        <v>1</v>
      </c>
      <c r="N2447" s="136" t="s">
        <v>38</v>
      </c>
      <c r="O2447" s="137">
        <v>1.7</v>
      </c>
      <c r="P2447" s="137">
        <f>O2447*H2447</f>
        <v>10.820500000000001</v>
      </c>
      <c r="Q2447" s="137">
        <v>7.2000000000000005E-4</v>
      </c>
      <c r="R2447" s="137">
        <f>Q2447*H2447</f>
        <v>4.5828000000000006E-3</v>
      </c>
      <c r="S2447" s="137">
        <v>0</v>
      </c>
      <c r="T2447" s="138">
        <f>S2447*H2447</f>
        <v>0</v>
      </c>
      <c r="AR2447" s="139" t="s">
        <v>271</v>
      </c>
      <c r="AT2447" s="139" t="s">
        <v>184</v>
      </c>
      <c r="AU2447" s="139" t="s">
        <v>190</v>
      </c>
      <c r="AY2447" s="17" t="s">
        <v>182</v>
      </c>
      <c r="BE2447" s="140">
        <f>IF(N2447="základní",J2447,0)</f>
        <v>0</v>
      </c>
      <c r="BF2447" s="140">
        <f>IF(N2447="snížená",J2447,0)</f>
        <v>8783.7000000000007</v>
      </c>
      <c r="BG2447" s="140">
        <f>IF(N2447="zákl. přenesená",J2447,0)</f>
        <v>0</v>
      </c>
      <c r="BH2447" s="140">
        <f>IF(N2447="sníž. přenesená",J2447,0)</f>
        <v>0</v>
      </c>
      <c r="BI2447" s="140">
        <f>IF(N2447="nulová",J2447,0)</f>
        <v>0</v>
      </c>
      <c r="BJ2447" s="17" t="s">
        <v>190</v>
      </c>
      <c r="BK2447" s="140">
        <f>ROUND(I2447*H2447,2)</f>
        <v>8783.7000000000007</v>
      </c>
      <c r="BL2447" s="17" t="s">
        <v>271</v>
      </c>
      <c r="BM2447" s="139" t="s">
        <v>2415</v>
      </c>
    </row>
    <row r="2448" spans="2:65" s="1" customFormat="1" ht="19.5">
      <c r="B2448" s="29"/>
      <c r="D2448" s="141" t="s">
        <v>192</v>
      </c>
      <c r="F2448" s="142" t="s">
        <v>2416</v>
      </c>
      <c r="L2448" s="29"/>
      <c r="M2448" s="143"/>
      <c r="T2448" s="53"/>
      <c r="AT2448" s="17" t="s">
        <v>192</v>
      </c>
      <c r="AU2448" s="17" t="s">
        <v>190</v>
      </c>
    </row>
    <row r="2449" spans="2:65" s="1" customFormat="1">
      <c r="B2449" s="29"/>
      <c r="D2449" s="144" t="s">
        <v>194</v>
      </c>
      <c r="F2449" s="145" t="s">
        <v>2417</v>
      </c>
      <c r="L2449" s="29"/>
      <c r="M2449" s="143"/>
      <c r="T2449" s="53"/>
      <c r="AT2449" s="17" t="s">
        <v>194</v>
      </c>
      <c r="AU2449" s="17" t="s">
        <v>190</v>
      </c>
    </row>
    <row r="2450" spans="2:65" s="13" customFormat="1">
      <c r="B2450" s="151"/>
      <c r="D2450" s="141" t="s">
        <v>196</v>
      </c>
      <c r="E2450" s="152" t="s">
        <v>1</v>
      </c>
      <c r="F2450" s="153" t="s">
        <v>2418</v>
      </c>
      <c r="H2450" s="154">
        <v>6.3650000000000002</v>
      </c>
      <c r="L2450" s="151"/>
      <c r="M2450" s="155"/>
      <c r="T2450" s="156"/>
      <c r="AT2450" s="152" t="s">
        <v>196</v>
      </c>
      <c r="AU2450" s="152" t="s">
        <v>190</v>
      </c>
      <c r="AV2450" s="13" t="s">
        <v>190</v>
      </c>
      <c r="AW2450" s="13" t="s">
        <v>27</v>
      </c>
      <c r="AX2450" s="13" t="s">
        <v>80</v>
      </c>
      <c r="AY2450" s="152" t="s">
        <v>182</v>
      </c>
    </row>
    <row r="2451" spans="2:65" s="1" customFormat="1" ht="24.2" customHeight="1">
      <c r="B2451" s="29"/>
      <c r="C2451" s="163" t="s">
        <v>2419</v>
      </c>
      <c r="D2451" s="163" t="s">
        <v>325</v>
      </c>
      <c r="E2451" s="164" t="s">
        <v>2420</v>
      </c>
      <c r="F2451" s="165" t="s">
        <v>2421</v>
      </c>
      <c r="G2451" s="166" t="s">
        <v>296</v>
      </c>
      <c r="H2451" s="167">
        <v>6.3650000000000002</v>
      </c>
      <c r="I2451" s="168">
        <v>4380</v>
      </c>
      <c r="J2451" s="168">
        <f>ROUND(I2451*H2451,2)</f>
        <v>27878.7</v>
      </c>
      <c r="K2451" s="165" t="s">
        <v>188</v>
      </c>
      <c r="L2451" s="169"/>
      <c r="M2451" s="170" t="s">
        <v>1</v>
      </c>
      <c r="N2451" s="171" t="s">
        <v>38</v>
      </c>
      <c r="O2451" s="137">
        <v>0</v>
      </c>
      <c r="P2451" s="137">
        <f>O2451*H2451</f>
        <v>0</v>
      </c>
      <c r="Q2451" s="137">
        <v>0.03</v>
      </c>
      <c r="R2451" s="137">
        <f>Q2451*H2451</f>
        <v>0.19095000000000001</v>
      </c>
      <c r="S2451" s="137">
        <v>0</v>
      </c>
      <c r="T2451" s="138">
        <f>S2451*H2451</f>
        <v>0</v>
      </c>
      <c r="AR2451" s="139" t="s">
        <v>1381</v>
      </c>
      <c r="AT2451" s="139" t="s">
        <v>325</v>
      </c>
      <c r="AU2451" s="139" t="s">
        <v>190</v>
      </c>
      <c r="AY2451" s="17" t="s">
        <v>182</v>
      </c>
      <c r="BE2451" s="140">
        <f>IF(N2451="základní",J2451,0)</f>
        <v>0</v>
      </c>
      <c r="BF2451" s="140">
        <f>IF(N2451="snížená",J2451,0)</f>
        <v>27878.7</v>
      </c>
      <c r="BG2451" s="140">
        <f>IF(N2451="zákl. přenesená",J2451,0)</f>
        <v>0</v>
      </c>
      <c r="BH2451" s="140">
        <f>IF(N2451="sníž. přenesená",J2451,0)</f>
        <v>0</v>
      </c>
      <c r="BI2451" s="140">
        <f>IF(N2451="nulová",J2451,0)</f>
        <v>0</v>
      </c>
      <c r="BJ2451" s="17" t="s">
        <v>190</v>
      </c>
      <c r="BK2451" s="140">
        <f>ROUND(I2451*H2451,2)</f>
        <v>27878.7</v>
      </c>
      <c r="BL2451" s="17" t="s">
        <v>271</v>
      </c>
      <c r="BM2451" s="139" t="s">
        <v>2422</v>
      </c>
    </row>
    <row r="2452" spans="2:65" s="1" customFormat="1">
      <c r="B2452" s="29"/>
      <c r="D2452" s="141" t="s">
        <v>192</v>
      </c>
      <c r="F2452" s="142" t="s">
        <v>2421</v>
      </c>
      <c r="L2452" s="29"/>
      <c r="M2452" s="143"/>
      <c r="T2452" s="53"/>
      <c r="AT2452" s="17" t="s">
        <v>192</v>
      </c>
      <c r="AU2452" s="17" t="s">
        <v>190</v>
      </c>
    </row>
    <row r="2453" spans="2:65" s="1" customFormat="1" ht="24.2" customHeight="1">
      <c r="B2453" s="29"/>
      <c r="C2453" s="129" t="s">
        <v>2423</v>
      </c>
      <c r="D2453" s="129" t="s">
        <v>184</v>
      </c>
      <c r="E2453" s="130" t="s">
        <v>2424</v>
      </c>
      <c r="F2453" s="131" t="s">
        <v>2425</v>
      </c>
      <c r="G2453" s="132" t="s">
        <v>187</v>
      </c>
      <c r="H2453" s="133">
        <v>20.399999999999999</v>
      </c>
      <c r="I2453" s="134">
        <v>3070</v>
      </c>
      <c r="J2453" s="134">
        <f>ROUND(I2453*H2453,2)</f>
        <v>62628</v>
      </c>
      <c r="K2453" s="131" t="s">
        <v>188</v>
      </c>
      <c r="L2453" s="29"/>
      <c r="M2453" s="135" t="s">
        <v>1</v>
      </c>
      <c r="N2453" s="136" t="s">
        <v>38</v>
      </c>
      <c r="O2453" s="137">
        <v>2.67</v>
      </c>
      <c r="P2453" s="137">
        <f>O2453*H2453</f>
        <v>54.467999999999996</v>
      </c>
      <c r="Q2453" s="137">
        <v>5.5999999999999995E-4</v>
      </c>
      <c r="R2453" s="137">
        <f>Q2453*H2453</f>
        <v>1.1423999999999998E-2</v>
      </c>
      <c r="S2453" s="137">
        <v>0</v>
      </c>
      <c r="T2453" s="138">
        <f>S2453*H2453</f>
        <v>0</v>
      </c>
      <c r="AR2453" s="139" t="s">
        <v>271</v>
      </c>
      <c r="AT2453" s="139" t="s">
        <v>184</v>
      </c>
      <c r="AU2453" s="139" t="s">
        <v>190</v>
      </c>
      <c r="AY2453" s="17" t="s">
        <v>182</v>
      </c>
      <c r="BE2453" s="140">
        <f>IF(N2453="základní",J2453,0)</f>
        <v>0</v>
      </c>
      <c r="BF2453" s="140">
        <f>IF(N2453="snížená",J2453,0)</f>
        <v>62628</v>
      </c>
      <c r="BG2453" s="140">
        <f>IF(N2453="zákl. přenesená",J2453,0)</f>
        <v>0</v>
      </c>
      <c r="BH2453" s="140">
        <f>IF(N2453="sníž. přenesená",J2453,0)</f>
        <v>0</v>
      </c>
      <c r="BI2453" s="140">
        <f>IF(N2453="nulová",J2453,0)</f>
        <v>0</v>
      </c>
      <c r="BJ2453" s="17" t="s">
        <v>190</v>
      </c>
      <c r="BK2453" s="140">
        <f>ROUND(I2453*H2453,2)</f>
        <v>62628</v>
      </c>
      <c r="BL2453" s="17" t="s">
        <v>271</v>
      </c>
      <c r="BM2453" s="139" t="s">
        <v>2426</v>
      </c>
    </row>
    <row r="2454" spans="2:65" s="1" customFormat="1" ht="39">
      <c r="B2454" s="29"/>
      <c r="D2454" s="141" t="s">
        <v>192</v>
      </c>
      <c r="F2454" s="142" t="s">
        <v>2427</v>
      </c>
      <c r="L2454" s="29"/>
      <c r="M2454" s="143"/>
      <c r="T2454" s="53"/>
      <c r="AT2454" s="17" t="s">
        <v>192</v>
      </c>
      <c r="AU2454" s="17" t="s">
        <v>190</v>
      </c>
    </row>
    <row r="2455" spans="2:65" s="1" customFormat="1">
      <c r="B2455" s="29"/>
      <c r="D2455" s="144" t="s">
        <v>194</v>
      </c>
      <c r="F2455" s="145" t="s">
        <v>2428</v>
      </c>
      <c r="L2455" s="29"/>
      <c r="M2455" s="143"/>
      <c r="T2455" s="53"/>
      <c r="AT2455" s="17" t="s">
        <v>194</v>
      </c>
      <c r="AU2455" s="17" t="s">
        <v>190</v>
      </c>
    </row>
    <row r="2456" spans="2:65" s="13" customFormat="1">
      <c r="B2456" s="151"/>
      <c r="D2456" s="141" t="s">
        <v>196</v>
      </c>
      <c r="E2456" s="152" t="s">
        <v>1</v>
      </c>
      <c r="F2456" s="153" t="s">
        <v>2429</v>
      </c>
      <c r="H2456" s="154">
        <v>20.399999999999999</v>
      </c>
      <c r="L2456" s="151"/>
      <c r="M2456" s="155"/>
      <c r="T2456" s="156"/>
      <c r="AT2456" s="152" t="s">
        <v>196</v>
      </c>
      <c r="AU2456" s="152" t="s">
        <v>190</v>
      </c>
      <c r="AV2456" s="13" t="s">
        <v>190</v>
      </c>
      <c r="AW2456" s="13" t="s">
        <v>27</v>
      </c>
      <c r="AX2456" s="13" t="s">
        <v>80</v>
      </c>
      <c r="AY2456" s="152" t="s">
        <v>182</v>
      </c>
    </row>
    <row r="2457" spans="2:65" s="1" customFormat="1" ht="33" customHeight="1">
      <c r="B2457" s="29"/>
      <c r="C2457" s="163" t="s">
        <v>2430</v>
      </c>
      <c r="D2457" s="163" t="s">
        <v>325</v>
      </c>
      <c r="E2457" s="164" t="s">
        <v>2431</v>
      </c>
      <c r="F2457" s="165" t="s">
        <v>2432</v>
      </c>
      <c r="G2457" s="166" t="s">
        <v>187</v>
      </c>
      <c r="H2457" s="167">
        <v>20.399999999999999</v>
      </c>
      <c r="I2457" s="168">
        <v>10400</v>
      </c>
      <c r="J2457" s="168">
        <f>ROUND(I2457*H2457,2)</f>
        <v>212160</v>
      </c>
      <c r="K2457" s="165" t="s">
        <v>188</v>
      </c>
      <c r="L2457" s="169"/>
      <c r="M2457" s="170" t="s">
        <v>1</v>
      </c>
      <c r="N2457" s="171" t="s">
        <v>38</v>
      </c>
      <c r="O2457" s="137">
        <v>0</v>
      </c>
      <c r="P2457" s="137">
        <f>O2457*H2457</f>
        <v>0</v>
      </c>
      <c r="Q2457" s="137">
        <v>2.8000000000000001E-2</v>
      </c>
      <c r="R2457" s="137">
        <f>Q2457*H2457</f>
        <v>0.57119999999999993</v>
      </c>
      <c r="S2457" s="137">
        <v>0</v>
      </c>
      <c r="T2457" s="138">
        <f>S2457*H2457</f>
        <v>0</v>
      </c>
      <c r="AR2457" s="139" t="s">
        <v>1381</v>
      </c>
      <c r="AT2457" s="139" t="s">
        <v>325</v>
      </c>
      <c r="AU2457" s="139" t="s">
        <v>190</v>
      </c>
      <c r="AY2457" s="17" t="s">
        <v>182</v>
      </c>
      <c r="BE2457" s="140">
        <f>IF(N2457="základní",J2457,0)</f>
        <v>0</v>
      </c>
      <c r="BF2457" s="140">
        <f>IF(N2457="snížená",J2457,0)</f>
        <v>212160</v>
      </c>
      <c r="BG2457" s="140">
        <f>IF(N2457="zákl. přenesená",J2457,0)</f>
        <v>0</v>
      </c>
      <c r="BH2457" s="140">
        <f>IF(N2457="sníž. přenesená",J2457,0)</f>
        <v>0</v>
      </c>
      <c r="BI2457" s="140">
        <f>IF(N2457="nulová",J2457,0)</f>
        <v>0</v>
      </c>
      <c r="BJ2457" s="17" t="s">
        <v>190</v>
      </c>
      <c r="BK2457" s="140">
        <f>ROUND(I2457*H2457,2)</f>
        <v>212160</v>
      </c>
      <c r="BL2457" s="17" t="s">
        <v>271</v>
      </c>
      <c r="BM2457" s="139" t="s">
        <v>2433</v>
      </c>
    </row>
    <row r="2458" spans="2:65" s="1" customFormat="1" ht="19.5">
      <c r="B2458" s="29"/>
      <c r="D2458" s="141" t="s">
        <v>192</v>
      </c>
      <c r="F2458" s="142" t="s">
        <v>2432</v>
      </c>
      <c r="L2458" s="29"/>
      <c r="M2458" s="143"/>
      <c r="T2458" s="53"/>
      <c r="AT2458" s="17" t="s">
        <v>192</v>
      </c>
      <c r="AU2458" s="17" t="s">
        <v>190</v>
      </c>
    </row>
    <row r="2459" spans="2:65" s="1" customFormat="1" ht="24.2" customHeight="1">
      <c r="B2459" s="29"/>
      <c r="C2459" s="129" t="s">
        <v>2434</v>
      </c>
      <c r="D2459" s="129" t="s">
        <v>184</v>
      </c>
      <c r="E2459" s="130" t="s">
        <v>2435</v>
      </c>
      <c r="F2459" s="131" t="s">
        <v>2436</v>
      </c>
      <c r="G2459" s="132" t="s">
        <v>319</v>
      </c>
      <c r="H2459" s="133">
        <v>1</v>
      </c>
      <c r="I2459" s="134">
        <v>4740</v>
      </c>
      <c r="J2459" s="134">
        <f>ROUND(I2459*H2459,2)</f>
        <v>4740</v>
      </c>
      <c r="K2459" s="131" t="s">
        <v>188</v>
      </c>
      <c r="L2459" s="29"/>
      <c r="M2459" s="135" t="s">
        <v>1</v>
      </c>
      <c r="N2459" s="136" t="s">
        <v>38</v>
      </c>
      <c r="O2459" s="137">
        <v>7.62</v>
      </c>
      <c r="P2459" s="137">
        <f>O2459*H2459</f>
        <v>7.62</v>
      </c>
      <c r="Q2459" s="137">
        <v>0</v>
      </c>
      <c r="R2459" s="137">
        <f>Q2459*H2459</f>
        <v>0</v>
      </c>
      <c r="S2459" s="137">
        <v>0</v>
      </c>
      <c r="T2459" s="138">
        <f>S2459*H2459</f>
        <v>0</v>
      </c>
      <c r="AR2459" s="139" t="s">
        <v>189</v>
      </c>
      <c r="AT2459" s="139" t="s">
        <v>184</v>
      </c>
      <c r="AU2459" s="139" t="s">
        <v>190</v>
      </c>
      <c r="AY2459" s="17" t="s">
        <v>182</v>
      </c>
      <c r="BE2459" s="140">
        <f>IF(N2459="základní",J2459,0)</f>
        <v>0</v>
      </c>
      <c r="BF2459" s="140">
        <f>IF(N2459="snížená",J2459,0)</f>
        <v>4740</v>
      </c>
      <c r="BG2459" s="140">
        <f>IF(N2459="zákl. přenesená",J2459,0)</f>
        <v>0</v>
      </c>
      <c r="BH2459" s="140">
        <f>IF(N2459="sníž. přenesená",J2459,0)</f>
        <v>0</v>
      </c>
      <c r="BI2459" s="140">
        <f>IF(N2459="nulová",J2459,0)</f>
        <v>0</v>
      </c>
      <c r="BJ2459" s="17" t="s">
        <v>190</v>
      </c>
      <c r="BK2459" s="140">
        <f>ROUND(I2459*H2459,2)</f>
        <v>4740</v>
      </c>
      <c r="BL2459" s="17" t="s">
        <v>189</v>
      </c>
      <c r="BM2459" s="139" t="s">
        <v>2437</v>
      </c>
    </row>
    <row r="2460" spans="2:65" s="1" customFormat="1" ht="19.5">
      <c r="B2460" s="29"/>
      <c r="D2460" s="141" t="s">
        <v>192</v>
      </c>
      <c r="F2460" s="142" t="s">
        <v>2436</v>
      </c>
      <c r="L2460" s="29"/>
      <c r="M2460" s="143"/>
      <c r="T2460" s="53"/>
      <c r="AT2460" s="17" t="s">
        <v>192</v>
      </c>
      <c r="AU2460" s="17" t="s">
        <v>190</v>
      </c>
    </row>
    <row r="2461" spans="2:65" s="1" customFormat="1">
      <c r="B2461" s="29"/>
      <c r="D2461" s="144" t="s">
        <v>194</v>
      </c>
      <c r="F2461" s="145" t="s">
        <v>2438</v>
      </c>
      <c r="L2461" s="29"/>
      <c r="M2461" s="143"/>
      <c r="T2461" s="53"/>
      <c r="AT2461" s="17" t="s">
        <v>194</v>
      </c>
      <c r="AU2461" s="17" t="s">
        <v>190</v>
      </c>
    </row>
    <row r="2462" spans="2:65" s="1" customFormat="1" ht="24.2" customHeight="1">
      <c r="B2462" s="29"/>
      <c r="C2462" s="163" t="s">
        <v>2439</v>
      </c>
      <c r="D2462" s="163" t="s">
        <v>325</v>
      </c>
      <c r="E2462" s="164" t="s">
        <v>2440</v>
      </c>
      <c r="F2462" s="165" t="s">
        <v>2441</v>
      </c>
      <c r="G2462" s="166" t="s">
        <v>187</v>
      </c>
      <c r="H2462" s="167">
        <v>2</v>
      </c>
      <c r="I2462" s="168">
        <v>23200</v>
      </c>
      <c r="J2462" s="168">
        <f>ROUND(I2462*H2462,2)</f>
        <v>46400</v>
      </c>
      <c r="K2462" s="165" t="s">
        <v>188</v>
      </c>
      <c r="L2462" s="169"/>
      <c r="M2462" s="170" t="s">
        <v>1</v>
      </c>
      <c r="N2462" s="171" t="s">
        <v>38</v>
      </c>
      <c r="O2462" s="137">
        <v>0</v>
      </c>
      <c r="P2462" s="137">
        <f>O2462*H2462</f>
        <v>0</v>
      </c>
      <c r="Q2462" s="137">
        <v>2.4230000000000002E-2</v>
      </c>
      <c r="R2462" s="137">
        <f>Q2462*H2462</f>
        <v>4.8460000000000003E-2</v>
      </c>
      <c r="S2462" s="137">
        <v>0</v>
      </c>
      <c r="T2462" s="138">
        <f>S2462*H2462</f>
        <v>0</v>
      </c>
      <c r="AR2462" s="139" t="s">
        <v>202</v>
      </c>
      <c r="AT2462" s="139" t="s">
        <v>325</v>
      </c>
      <c r="AU2462" s="139" t="s">
        <v>190</v>
      </c>
      <c r="AY2462" s="17" t="s">
        <v>182</v>
      </c>
      <c r="BE2462" s="140">
        <f>IF(N2462="základní",J2462,0)</f>
        <v>0</v>
      </c>
      <c r="BF2462" s="140">
        <f>IF(N2462="snížená",J2462,0)</f>
        <v>46400</v>
      </c>
      <c r="BG2462" s="140">
        <f>IF(N2462="zákl. přenesená",J2462,0)</f>
        <v>0</v>
      </c>
      <c r="BH2462" s="140">
        <f>IF(N2462="sníž. přenesená",J2462,0)</f>
        <v>0</v>
      </c>
      <c r="BI2462" s="140">
        <f>IF(N2462="nulová",J2462,0)</f>
        <v>0</v>
      </c>
      <c r="BJ2462" s="17" t="s">
        <v>190</v>
      </c>
      <c r="BK2462" s="140">
        <f>ROUND(I2462*H2462,2)</f>
        <v>46400</v>
      </c>
      <c r="BL2462" s="17" t="s">
        <v>189</v>
      </c>
      <c r="BM2462" s="139" t="s">
        <v>2442</v>
      </c>
    </row>
    <row r="2463" spans="2:65" s="1" customFormat="1" ht="19.5">
      <c r="B2463" s="29"/>
      <c r="D2463" s="141" t="s">
        <v>192</v>
      </c>
      <c r="F2463" s="142" t="s">
        <v>2441</v>
      </c>
      <c r="L2463" s="29"/>
      <c r="M2463" s="143"/>
      <c r="T2463" s="53"/>
      <c r="AT2463" s="17" t="s">
        <v>192</v>
      </c>
      <c r="AU2463" s="17" t="s">
        <v>190</v>
      </c>
    </row>
    <row r="2464" spans="2:65" s="13" customFormat="1">
      <c r="B2464" s="151"/>
      <c r="D2464" s="141" t="s">
        <v>196</v>
      </c>
      <c r="F2464" s="153" t="s">
        <v>2443</v>
      </c>
      <c r="H2464" s="154">
        <v>2</v>
      </c>
      <c r="L2464" s="151"/>
      <c r="M2464" s="155"/>
      <c r="T2464" s="156"/>
      <c r="AT2464" s="152" t="s">
        <v>196</v>
      </c>
      <c r="AU2464" s="152" t="s">
        <v>190</v>
      </c>
      <c r="AV2464" s="13" t="s">
        <v>190</v>
      </c>
      <c r="AW2464" s="13" t="s">
        <v>4</v>
      </c>
      <c r="AX2464" s="13" t="s">
        <v>80</v>
      </c>
      <c r="AY2464" s="152" t="s">
        <v>182</v>
      </c>
    </row>
    <row r="2465" spans="2:65" s="1" customFormat="1" ht="24.2" customHeight="1">
      <c r="B2465" s="29"/>
      <c r="C2465" s="129" t="s">
        <v>2444</v>
      </c>
      <c r="D2465" s="129" t="s">
        <v>184</v>
      </c>
      <c r="E2465" s="130" t="s">
        <v>2435</v>
      </c>
      <c r="F2465" s="131" t="s">
        <v>2436</v>
      </c>
      <c r="G2465" s="132" t="s">
        <v>319</v>
      </c>
      <c r="H2465" s="133">
        <v>1</v>
      </c>
      <c r="I2465" s="134">
        <v>4740</v>
      </c>
      <c r="J2465" s="134">
        <f>ROUND(I2465*H2465,2)</f>
        <v>4740</v>
      </c>
      <c r="K2465" s="131" t="s">
        <v>188</v>
      </c>
      <c r="L2465" s="29"/>
      <c r="M2465" s="135" t="s">
        <v>1</v>
      </c>
      <c r="N2465" s="136" t="s">
        <v>38</v>
      </c>
      <c r="O2465" s="137">
        <v>7.62</v>
      </c>
      <c r="P2465" s="137">
        <f>O2465*H2465</f>
        <v>7.62</v>
      </c>
      <c r="Q2465" s="137">
        <v>0</v>
      </c>
      <c r="R2465" s="137">
        <f>Q2465*H2465</f>
        <v>0</v>
      </c>
      <c r="S2465" s="137">
        <v>0</v>
      </c>
      <c r="T2465" s="138">
        <f>S2465*H2465</f>
        <v>0</v>
      </c>
      <c r="AR2465" s="139" t="s">
        <v>271</v>
      </c>
      <c r="AT2465" s="139" t="s">
        <v>184</v>
      </c>
      <c r="AU2465" s="139" t="s">
        <v>190</v>
      </c>
      <c r="AY2465" s="17" t="s">
        <v>182</v>
      </c>
      <c r="BE2465" s="140">
        <f>IF(N2465="základní",J2465,0)</f>
        <v>0</v>
      </c>
      <c r="BF2465" s="140">
        <f>IF(N2465="snížená",J2465,0)</f>
        <v>4740</v>
      </c>
      <c r="BG2465" s="140">
        <f>IF(N2465="zákl. přenesená",J2465,0)</f>
        <v>0</v>
      </c>
      <c r="BH2465" s="140">
        <f>IF(N2465="sníž. přenesená",J2465,0)</f>
        <v>0</v>
      </c>
      <c r="BI2465" s="140">
        <f>IF(N2465="nulová",J2465,0)</f>
        <v>0</v>
      </c>
      <c r="BJ2465" s="17" t="s">
        <v>190</v>
      </c>
      <c r="BK2465" s="140">
        <f>ROUND(I2465*H2465,2)</f>
        <v>4740</v>
      </c>
      <c r="BL2465" s="17" t="s">
        <v>271</v>
      </c>
      <c r="BM2465" s="139" t="s">
        <v>2445</v>
      </c>
    </row>
    <row r="2466" spans="2:65" s="1" customFormat="1" ht="19.5">
      <c r="B2466" s="29"/>
      <c r="D2466" s="141" t="s">
        <v>192</v>
      </c>
      <c r="F2466" s="142" t="s">
        <v>2436</v>
      </c>
      <c r="L2466" s="29"/>
      <c r="M2466" s="143"/>
      <c r="T2466" s="53"/>
      <c r="AT2466" s="17" t="s">
        <v>192</v>
      </c>
      <c r="AU2466" s="17" t="s">
        <v>190</v>
      </c>
    </row>
    <row r="2467" spans="2:65" s="1" customFormat="1">
      <c r="B2467" s="29"/>
      <c r="D2467" s="144" t="s">
        <v>194</v>
      </c>
      <c r="F2467" s="145" t="s">
        <v>2438</v>
      </c>
      <c r="L2467" s="29"/>
      <c r="M2467" s="143"/>
      <c r="T2467" s="53"/>
      <c r="AT2467" s="17" t="s">
        <v>194</v>
      </c>
      <c r="AU2467" s="17" t="s">
        <v>190</v>
      </c>
    </row>
    <row r="2468" spans="2:65" s="1" customFormat="1" ht="24.2" customHeight="1">
      <c r="B2468" s="29"/>
      <c r="C2468" s="163" t="s">
        <v>2446</v>
      </c>
      <c r="D2468" s="163" t="s">
        <v>325</v>
      </c>
      <c r="E2468" s="164" t="s">
        <v>2440</v>
      </c>
      <c r="F2468" s="165" t="s">
        <v>2441</v>
      </c>
      <c r="G2468" s="166" t="s">
        <v>187</v>
      </c>
      <c r="H2468" s="167">
        <v>2.7</v>
      </c>
      <c r="I2468" s="168">
        <v>23200</v>
      </c>
      <c r="J2468" s="168">
        <f>ROUND(I2468*H2468,2)</f>
        <v>62640</v>
      </c>
      <c r="K2468" s="165" t="s">
        <v>188</v>
      </c>
      <c r="L2468" s="169"/>
      <c r="M2468" s="170" t="s">
        <v>1</v>
      </c>
      <c r="N2468" s="171" t="s">
        <v>38</v>
      </c>
      <c r="O2468" s="137">
        <v>0</v>
      </c>
      <c r="P2468" s="137">
        <f>O2468*H2468</f>
        <v>0</v>
      </c>
      <c r="Q2468" s="137">
        <v>2.4230000000000002E-2</v>
      </c>
      <c r="R2468" s="137">
        <f>Q2468*H2468</f>
        <v>6.5421000000000007E-2</v>
      </c>
      <c r="S2468" s="137">
        <v>0</v>
      </c>
      <c r="T2468" s="138">
        <f>S2468*H2468</f>
        <v>0</v>
      </c>
      <c r="AR2468" s="139" t="s">
        <v>1381</v>
      </c>
      <c r="AT2468" s="139" t="s">
        <v>325</v>
      </c>
      <c r="AU2468" s="139" t="s">
        <v>190</v>
      </c>
      <c r="AY2468" s="17" t="s">
        <v>182</v>
      </c>
      <c r="BE2468" s="140">
        <f>IF(N2468="základní",J2468,0)</f>
        <v>0</v>
      </c>
      <c r="BF2468" s="140">
        <f>IF(N2468="snížená",J2468,0)</f>
        <v>62640</v>
      </c>
      <c r="BG2468" s="140">
        <f>IF(N2468="zákl. přenesená",J2468,0)</f>
        <v>0</v>
      </c>
      <c r="BH2468" s="140">
        <f>IF(N2468="sníž. přenesená",J2468,0)</f>
        <v>0</v>
      </c>
      <c r="BI2468" s="140">
        <f>IF(N2468="nulová",J2468,0)</f>
        <v>0</v>
      </c>
      <c r="BJ2468" s="17" t="s">
        <v>190</v>
      </c>
      <c r="BK2468" s="140">
        <f>ROUND(I2468*H2468,2)</f>
        <v>62640</v>
      </c>
      <c r="BL2468" s="17" t="s">
        <v>271</v>
      </c>
      <c r="BM2468" s="139" t="s">
        <v>2447</v>
      </c>
    </row>
    <row r="2469" spans="2:65" s="1" customFormat="1" ht="19.5">
      <c r="B2469" s="29"/>
      <c r="D2469" s="141" t="s">
        <v>192</v>
      </c>
      <c r="F2469" s="142" t="s">
        <v>2441</v>
      </c>
      <c r="L2469" s="29"/>
      <c r="M2469" s="143"/>
      <c r="T2469" s="53"/>
      <c r="AT2469" s="17" t="s">
        <v>192</v>
      </c>
      <c r="AU2469" s="17" t="s">
        <v>190</v>
      </c>
    </row>
    <row r="2470" spans="2:65" s="13" customFormat="1">
      <c r="B2470" s="151"/>
      <c r="D2470" s="141" t="s">
        <v>196</v>
      </c>
      <c r="F2470" s="153" t="s">
        <v>2448</v>
      </c>
      <c r="H2470" s="154">
        <v>2.7</v>
      </c>
      <c r="L2470" s="151"/>
      <c r="M2470" s="155"/>
      <c r="T2470" s="156"/>
      <c r="AT2470" s="152" t="s">
        <v>196</v>
      </c>
      <c r="AU2470" s="152" t="s">
        <v>190</v>
      </c>
      <c r="AV2470" s="13" t="s">
        <v>190</v>
      </c>
      <c r="AW2470" s="13" t="s">
        <v>4</v>
      </c>
      <c r="AX2470" s="13" t="s">
        <v>80</v>
      </c>
      <c r="AY2470" s="152" t="s">
        <v>182</v>
      </c>
    </row>
    <row r="2471" spans="2:65" s="1" customFormat="1" ht="33" customHeight="1">
      <c r="B2471" s="29"/>
      <c r="C2471" s="129" t="s">
        <v>2449</v>
      </c>
      <c r="D2471" s="129" t="s">
        <v>184</v>
      </c>
      <c r="E2471" s="130" t="s">
        <v>2450</v>
      </c>
      <c r="F2471" s="131" t="s">
        <v>2451</v>
      </c>
      <c r="G2471" s="132" t="s">
        <v>319</v>
      </c>
      <c r="H2471" s="133">
        <v>1</v>
      </c>
      <c r="I2471" s="134">
        <v>5110</v>
      </c>
      <c r="J2471" s="134">
        <f>ROUND(I2471*H2471,2)</f>
        <v>5110</v>
      </c>
      <c r="K2471" s="131" t="s">
        <v>188</v>
      </c>
      <c r="L2471" s="29"/>
      <c r="M2471" s="135" t="s">
        <v>1</v>
      </c>
      <c r="N2471" s="136" t="s">
        <v>38</v>
      </c>
      <c r="O2471" s="137">
        <v>8.1999999999999993</v>
      </c>
      <c r="P2471" s="137">
        <f>O2471*H2471</f>
        <v>8.1999999999999993</v>
      </c>
      <c r="Q2471" s="137">
        <v>0</v>
      </c>
      <c r="R2471" s="137">
        <f>Q2471*H2471</f>
        <v>0</v>
      </c>
      <c r="S2471" s="137">
        <v>0</v>
      </c>
      <c r="T2471" s="138">
        <f>S2471*H2471</f>
        <v>0</v>
      </c>
      <c r="AR2471" s="139" t="s">
        <v>271</v>
      </c>
      <c r="AT2471" s="139" t="s">
        <v>184</v>
      </c>
      <c r="AU2471" s="139" t="s">
        <v>190</v>
      </c>
      <c r="AY2471" s="17" t="s">
        <v>182</v>
      </c>
      <c r="BE2471" s="140">
        <f>IF(N2471="základní",J2471,0)</f>
        <v>0</v>
      </c>
      <c r="BF2471" s="140">
        <f>IF(N2471="snížená",J2471,0)</f>
        <v>5110</v>
      </c>
      <c r="BG2471" s="140">
        <f>IF(N2471="zákl. přenesená",J2471,0)</f>
        <v>0</v>
      </c>
      <c r="BH2471" s="140">
        <f>IF(N2471="sníž. přenesená",J2471,0)</f>
        <v>0</v>
      </c>
      <c r="BI2471" s="140">
        <f>IF(N2471="nulová",J2471,0)</f>
        <v>0</v>
      </c>
      <c r="BJ2471" s="17" t="s">
        <v>190</v>
      </c>
      <c r="BK2471" s="140">
        <f>ROUND(I2471*H2471,2)</f>
        <v>5110</v>
      </c>
      <c r="BL2471" s="17" t="s">
        <v>271</v>
      </c>
      <c r="BM2471" s="139" t="s">
        <v>2452</v>
      </c>
    </row>
    <row r="2472" spans="2:65" s="1" customFormat="1" ht="19.5">
      <c r="B2472" s="29"/>
      <c r="D2472" s="141" t="s">
        <v>192</v>
      </c>
      <c r="F2472" s="142" t="s">
        <v>2451</v>
      </c>
      <c r="L2472" s="29"/>
      <c r="M2472" s="143"/>
      <c r="T2472" s="53"/>
      <c r="AT2472" s="17" t="s">
        <v>192</v>
      </c>
      <c r="AU2472" s="17" t="s">
        <v>190</v>
      </c>
    </row>
    <row r="2473" spans="2:65" s="1" customFormat="1">
      <c r="B2473" s="29"/>
      <c r="D2473" s="144" t="s">
        <v>194</v>
      </c>
      <c r="F2473" s="145" t="s">
        <v>2453</v>
      </c>
      <c r="L2473" s="29"/>
      <c r="M2473" s="143"/>
      <c r="T2473" s="53"/>
      <c r="AT2473" s="17" t="s">
        <v>194</v>
      </c>
      <c r="AU2473" s="17" t="s">
        <v>190</v>
      </c>
    </row>
    <row r="2474" spans="2:65" s="1" customFormat="1" ht="24.2" customHeight="1">
      <c r="B2474" s="29"/>
      <c r="C2474" s="163" t="s">
        <v>2454</v>
      </c>
      <c r="D2474" s="163" t="s">
        <v>325</v>
      </c>
      <c r="E2474" s="164" t="s">
        <v>2440</v>
      </c>
      <c r="F2474" s="165" t="s">
        <v>2441</v>
      </c>
      <c r="G2474" s="166" t="s">
        <v>187</v>
      </c>
      <c r="H2474" s="167">
        <v>1.5</v>
      </c>
      <c r="I2474" s="168">
        <v>23200</v>
      </c>
      <c r="J2474" s="168">
        <f>ROUND(I2474*H2474,2)</f>
        <v>34800</v>
      </c>
      <c r="K2474" s="165" t="s">
        <v>188</v>
      </c>
      <c r="L2474" s="169"/>
      <c r="M2474" s="170" t="s">
        <v>1</v>
      </c>
      <c r="N2474" s="171" t="s">
        <v>38</v>
      </c>
      <c r="O2474" s="137">
        <v>0</v>
      </c>
      <c r="P2474" s="137">
        <f>O2474*H2474</f>
        <v>0</v>
      </c>
      <c r="Q2474" s="137">
        <v>2.4230000000000002E-2</v>
      </c>
      <c r="R2474" s="137">
        <f>Q2474*H2474</f>
        <v>3.6345000000000002E-2</v>
      </c>
      <c r="S2474" s="137">
        <v>0</v>
      </c>
      <c r="T2474" s="138">
        <f>S2474*H2474</f>
        <v>0</v>
      </c>
      <c r="AR2474" s="139" t="s">
        <v>1381</v>
      </c>
      <c r="AT2474" s="139" t="s">
        <v>325</v>
      </c>
      <c r="AU2474" s="139" t="s">
        <v>190</v>
      </c>
      <c r="AY2474" s="17" t="s">
        <v>182</v>
      </c>
      <c r="BE2474" s="140">
        <f>IF(N2474="základní",J2474,0)</f>
        <v>0</v>
      </c>
      <c r="BF2474" s="140">
        <f>IF(N2474="snížená",J2474,0)</f>
        <v>34800</v>
      </c>
      <c r="BG2474" s="140">
        <f>IF(N2474="zákl. přenesená",J2474,0)</f>
        <v>0</v>
      </c>
      <c r="BH2474" s="140">
        <f>IF(N2474="sníž. přenesená",J2474,0)</f>
        <v>0</v>
      </c>
      <c r="BI2474" s="140">
        <f>IF(N2474="nulová",J2474,0)</f>
        <v>0</v>
      </c>
      <c r="BJ2474" s="17" t="s">
        <v>190</v>
      </c>
      <c r="BK2474" s="140">
        <f>ROUND(I2474*H2474,2)</f>
        <v>34800</v>
      </c>
      <c r="BL2474" s="17" t="s">
        <v>271</v>
      </c>
      <c r="BM2474" s="139" t="s">
        <v>2455</v>
      </c>
    </row>
    <row r="2475" spans="2:65" s="1" customFormat="1" ht="19.5">
      <c r="B2475" s="29"/>
      <c r="D2475" s="141" t="s">
        <v>192</v>
      </c>
      <c r="F2475" s="142" t="s">
        <v>2441</v>
      </c>
      <c r="L2475" s="29"/>
      <c r="M2475" s="143"/>
      <c r="T2475" s="53"/>
      <c r="AT2475" s="17" t="s">
        <v>192</v>
      </c>
      <c r="AU2475" s="17" t="s">
        <v>190</v>
      </c>
    </row>
    <row r="2476" spans="2:65" s="13" customFormat="1">
      <c r="B2476" s="151"/>
      <c r="D2476" s="141" t="s">
        <v>196</v>
      </c>
      <c r="F2476" s="153" t="s">
        <v>2456</v>
      </c>
      <c r="H2476" s="154">
        <v>1.5</v>
      </c>
      <c r="L2476" s="151"/>
      <c r="M2476" s="155"/>
      <c r="T2476" s="156"/>
      <c r="AT2476" s="152" t="s">
        <v>196</v>
      </c>
      <c r="AU2476" s="152" t="s">
        <v>190</v>
      </c>
      <c r="AV2476" s="13" t="s">
        <v>190</v>
      </c>
      <c r="AW2476" s="13" t="s">
        <v>4</v>
      </c>
      <c r="AX2476" s="13" t="s">
        <v>80</v>
      </c>
      <c r="AY2476" s="152" t="s">
        <v>182</v>
      </c>
    </row>
    <row r="2477" spans="2:65" s="1" customFormat="1" ht="21.75" customHeight="1">
      <c r="B2477" s="29"/>
      <c r="C2477" s="129" t="s">
        <v>2457</v>
      </c>
      <c r="D2477" s="129" t="s">
        <v>184</v>
      </c>
      <c r="E2477" s="130" t="s">
        <v>2458</v>
      </c>
      <c r="F2477" s="131" t="s">
        <v>2459</v>
      </c>
      <c r="G2477" s="132" t="s">
        <v>319</v>
      </c>
      <c r="H2477" s="133">
        <v>1</v>
      </c>
      <c r="I2477" s="134">
        <v>2080</v>
      </c>
      <c r="J2477" s="134">
        <f>ROUND(I2477*H2477,2)</f>
        <v>2080</v>
      </c>
      <c r="K2477" s="131" t="s">
        <v>188</v>
      </c>
      <c r="L2477" s="29"/>
      <c r="M2477" s="135" t="s">
        <v>1</v>
      </c>
      <c r="N2477" s="136" t="s">
        <v>38</v>
      </c>
      <c r="O2477" s="137">
        <v>3.82</v>
      </c>
      <c r="P2477" s="137">
        <f>O2477*H2477</f>
        <v>3.82</v>
      </c>
      <c r="Q2477" s="137">
        <v>3.3E-4</v>
      </c>
      <c r="R2477" s="137">
        <f>Q2477*H2477</f>
        <v>3.3E-4</v>
      </c>
      <c r="S2477" s="137">
        <v>0</v>
      </c>
      <c r="T2477" s="138">
        <f>S2477*H2477</f>
        <v>0</v>
      </c>
      <c r="AR2477" s="139" t="s">
        <v>271</v>
      </c>
      <c r="AT2477" s="139" t="s">
        <v>184</v>
      </c>
      <c r="AU2477" s="139" t="s">
        <v>190</v>
      </c>
      <c r="AY2477" s="17" t="s">
        <v>182</v>
      </c>
      <c r="BE2477" s="140">
        <f>IF(N2477="základní",J2477,0)</f>
        <v>0</v>
      </c>
      <c r="BF2477" s="140">
        <f>IF(N2477="snížená",J2477,0)</f>
        <v>2080</v>
      </c>
      <c r="BG2477" s="140">
        <f>IF(N2477="zákl. přenesená",J2477,0)</f>
        <v>0</v>
      </c>
      <c r="BH2477" s="140">
        <f>IF(N2477="sníž. přenesená",J2477,0)</f>
        <v>0</v>
      </c>
      <c r="BI2477" s="140">
        <f>IF(N2477="nulová",J2477,0)</f>
        <v>0</v>
      </c>
      <c r="BJ2477" s="17" t="s">
        <v>190</v>
      </c>
      <c r="BK2477" s="140">
        <f>ROUND(I2477*H2477,2)</f>
        <v>2080</v>
      </c>
      <c r="BL2477" s="17" t="s">
        <v>271</v>
      </c>
      <c r="BM2477" s="139" t="s">
        <v>2460</v>
      </c>
    </row>
    <row r="2478" spans="2:65" s="1" customFormat="1" ht="19.5">
      <c r="B2478" s="29"/>
      <c r="D2478" s="141" t="s">
        <v>192</v>
      </c>
      <c r="F2478" s="142" t="s">
        <v>2461</v>
      </c>
      <c r="L2478" s="29"/>
      <c r="M2478" s="143"/>
      <c r="T2478" s="53"/>
      <c r="AT2478" s="17" t="s">
        <v>192</v>
      </c>
      <c r="AU2478" s="17" t="s">
        <v>190</v>
      </c>
    </row>
    <row r="2479" spans="2:65" s="1" customFormat="1">
      <c r="B2479" s="29"/>
      <c r="D2479" s="144" t="s">
        <v>194</v>
      </c>
      <c r="F2479" s="145" t="s">
        <v>2462</v>
      </c>
      <c r="L2479" s="29"/>
      <c r="M2479" s="143"/>
      <c r="T2479" s="53"/>
      <c r="AT2479" s="17" t="s">
        <v>194</v>
      </c>
      <c r="AU2479" s="17" t="s">
        <v>190</v>
      </c>
    </row>
    <row r="2480" spans="2:65" s="1" customFormat="1" ht="33" customHeight="1">
      <c r="B2480" s="29"/>
      <c r="C2480" s="163" t="s">
        <v>2463</v>
      </c>
      <c r="D2480" s="163" t="s">
        <v>325</v>
      </c>
      <c r="E2480" s="164" t="s">
        <v>2464</v>
      </c>
      <c r="F2480" s="165" t="s">
        <v>2465</v>
      </c>
      <c r="G2480" s="166" t="s">
        <v>319</v>
      </c>
      <c r="H2480" s="167">
        <v>1</v>
      </c>
      <c r="I2480" s="168">
        <v>21400</v>
      </c>
      <c r="J2480" s="168">
        <f>ROUND(I2480*H2480,2)</f>
        <v>21400</v>
      </c>
      <c r="K2480" s="165" t="s">
        <v>188</v>
      </c>
      <c r="L2480" s="169"/>
      <c r="M2480" s="170" t="s">
        <v>1</v>
      </c>
      <c r="N2480" s="171" t="s">
        <v>38</v>
      </c>
      <c r="O2480" s="137">
        <v>0</v>
      </c>
      <c r="P2480" s="137">
        <f>O2480*H2480</f>
        <v>0</v>
      </c>
      <c r="Q2480" s="137">
        <v>8.4000000000000005E-2</v>
      </c>
      <c r="R2480" s="137">
        <f>Q2480*H2480</f>
        <v>8.4000000000000005E-2</v>
      </c>
      <c r="S2480" s="137">
        <v>0</v>
      </c>
      <c r="T2480" s="138">
        <f>S2480*H2480</f>
        <v>0</v>
      </c>
      <c r="AR2480" s="139" t="s">
        <v>1381</v>
      </c>
      <c r="AT2480" s="139" t="s">
        <v>325</v>
      </c>
      <c r="AU2480" s="139" t="s">
        <v>190</v>
      </c>
      <c r="AY2480" s="17" t="s">
        <v>182</v>
      </c>
      <c r="BE2480" s="140">
        <f>IF(N2480="základní",J2480,0)</f>
        <v>0</v>
      </c>
      <c r="BF2480" s="140">
        <f>IF(N2480="snížená",J2480,0)</f>
        <v>21400</v>
      </c>
      <c r="BG2480" s="140">
        <f>IF(N2480="zákl. přenesená",J2480,0)</f>
        <v>0</v>
      </c>
      <c r="BH2480" s="140">
        <f>IF(N2480="sníž. přenesená",J2480,0)</f>
        <v>0</v>
      </c>
      <c r="BI2480" s="140">
        <f>IF(N2480="nulová",J2480,0)</f>
        <v>0</v>
      </c>
      <c r="BJ2480" s="17" t="s">
        <v>190</v>
      </c>
      <c r="BK2480" s="140">
        <f>ROUND(I2480*H2480,2)</f>
        <v>21400</v>
      </c>
      <c r="BL2480" s="17" t="s">
        <v>271</v>
      </c>
      <c r="BM2480" s="139" t="s">
        <v>2466</v>
      </c>
    </row>
    <row r="2481" spans="2:65" s="1" customFormat="1" ht="19.5">
      <c r="B2481" s="29"/>
      <c r="D2481" s="141" t="s">
        <v>192</v>
      </c>
      <c r="F2481" s="142" t="s">
        <v>2465</v>
      </c>
      <c r="L2481" s="29"/>
      <c r="M2481" s="143"/>
      <c r="T2481" s="53"/>
      <c r="AT2481" s="17" t="s">
        <v>192</v>
      </c>
      <c r="AU2481" s="17" t="s">
        <v>190</v>
      </c>
    </row>
    <row r="2482" spans="2:65" s="1" customFormat="1" ht="24.2" customHeight="1">
      <c r="B2482" s="29"/>
      <c r="C2482" s="129" t="s">
        <v>2467</v>
      </c>
      <c r="D2482" s="129" t="s">
        <v>184</v>
      </c>
      <c r="E2482" s="130" t="s">
        <v>2468</v>
      </c>
      <c r="F2482" s="131" t="s">
        <v>2469</v>
      </c>
      <c r="G2482" s="132" t="s">
        <v>319</v>
      </c>
      <c r="H2482" s="133">
        <v>1</v>
      </c>
      <c r="I2482" s="134">
        <v>7300</v>
      </c>
      <c r="J2482" s="134">
        <f>ROUND(I2482*H2482,2)</f>
        <v>7300</v>
      </c>
      <c r="K2482" s="131" t="s">
        <v>188</v>
      </c>
      <c r="L2482" s="29"/>
      <c r="M2482" s="135" t="s">
        <v>1</v>
      </c>
      <c r="N2482" s="136" t="s">
        <v>38</v>
      </c>
      <c r="O2482" s="137">
        <v>9.5549999999999997</v>
      </c>
      <c r="P2482" s="137">
        <f>O2482*H2482</f>
        <v>9.5549999999999997</v>
      </c>
      <c r="Q2482" s="137">
        <v>5.9000000000000003E-4</v>
      </c>
      <c r="R2482" s="137">
        <f>Q2482*H2482</f>
        <v>5.9000000000000003E-4</v>
      </c>
      <c r="S2482" s="137">
        <v>0</v>
      </c>
      <c r="T2482" s="138">
        <f>S2482*H2482</f>
        <v>0</v>
      </c>
      <c r="AR2482" s="139" t="s">
        <v>271</v>
      </c>
      <c r="AT2482" s="139" t="s">
        <v>184</v>
      </c>
      <c r="AU2482" s="139" t="s">
        <v>190</v>
      </c>
      <c r="AY2482" s="17" t="s">
        <v>182</v>
      </c>
      <c r="BE2482" s="140">
        <f>IF(N2482="základní",J2482,0)</f>
        <v>0</v>
      </c>
      <c r="BF2482" s="140">
        <f>IF(N2482="snížená",J2482,0)</f>
        <v>7300</v>
      </c>
      <c r="BG2482" s="140">
        <f>IF(N2482="zákl. přenesená",J2482,0)</f>
        <v>0</v>
      </c>
      <c r="BH2482" s="140">
        <f>IF(N2482="sníž. přenesená",J2482,0)</f>
        <v>0</v>
      </c>
      <c r="BI2482" s="140">
        <f>IF(N2482="nulová",J2482,0)</f>
        <v>0</v>
      </c>
      <c r="BJ2482" s="17" t="s">
        <v>190</v>
      </c>
      <c r="BK2482" s="140">
        <f>ROUND(I2482*H2482,2)</f>
        <v>7300</v>
      </c>
      <c r="BL2482" s="17" t="s">
        <v>271</v>
      </c>
      <c r="BM2482" s="139" t="s">
        <v>2470</v>
      </c>
    </row>
    <row r="2483" spans="2:65" s="1" customFormat="1" ht="19.5">
      <c r="B2483" s="29"/>
      <c r="D2483" s="141" t="s">
        <v>192</v>
      </c>
      <c r="F2483" s="142" t="s">
        <v>2471</v>
      </c>
      <c r="L2483" s="29"/>
      <c r="M2483" s="143"/>
      <c r="T2483" s="53"/>
      <c r="AT2483" s="17" t="s">
        <v>192</v>
      </c>
      <c r="AU2483" s="17" t="s">
        <v>190</v>
      </c>
    </row>
    <row r="2484" spans="2:65" s="1" customFormat="1">
      <c r="B2484" s="29"/>
      <c r="D2484" s="144" t="s">
        <v>194</v>
      </c>
      <c r="F2484" s="145" t="s">
        <v>2472</v>
      </c>
      <c r="L2484" s="29"/>
      <c r="M2484" s="143"/>
      <c r="T2484" s="53"/>
      <c r="AT2484" s="17" t="s">
        <v>194</v>
      </c>
      <c r="AU2484" s="17" t="s">
        <v>190</v>
      </c>
    </row>
    <row r="2485" spans="2:65" s="1" customFormat="1" ht="24.2" customHeight="1">
      <c r="B2485" s="29"/>
      <c r="C2485" s="163" t="s">
        <v>2473</v>
      </c>
      <c r="D2485" s="163" t="s">
        <v>325</v>
      </c>
      <c r="E2485" s="164" t="s">
        <v>2474</v>
      </c>
      <c r="F2485" s="165" t="s">
        <v>2475</v>
      </c>
      <c r="G2485" s="166" t="s">
        <v>319</v>
      </c>
      <c r="H2485" s="167">
        <v>1</v>
      </c>
      <c r="I2485" s="168">
        <v>56000</v>
      </c>
      <c r="J2485" s="168">
        <f>ROUND(I2485*H2485,2)</f>
        <v>56000</v>
      </c>
      <c r="K2485" s="165" t="s">
        <v>188</v>
      </c>
      <c r="L2485" s="169"/>
      <c r="M2485" s="170" t="s">
        <v>1</v>
      </c>
      <c r="N2485" s="171" t="s">
        <v>38</v>
      </c>
      <c r="O2485" s="137">
        <v>0</v>
      </c>
      <c r="P2485" s="137">
        <f>O2485*H2485</f>
        <v>0</v>
      </c>
      <c r="Q2485" s="137">
        <v>0.18099999999999999</v>
      </c>
      <c r="R2485" s="137">
        <f>Q2485*H2485</f>
        <v>0.18099999999999999</v>
      </c>
      <c r="S2485" s="137">
        <v>0</v>
      </c>
      <c r="T2485" s="138">
        <f>S2485*H2485</f>
        <v>0</v>
      </c>
      <c r="AR2485" s="139" t="s">
        <v>1381</v>
      </c>
      <c r="AT2485" s="139" t="s">
        <v>325</v>
      </c>
      <c r="AU2485" s="139" t="s">
        <v>190</v>
      </c>
      <c r="AY2485" s="17" t="s">
        <v>182</v>
      </c>
      <c r="BE2485" s="140">
        <f>IF(N2485="základní",J2485,0)</f>
        <v>0</v>
      </c>
      <c r="BF2485" s="140">
        <f>IF(N2485="snížená",J2485,0)</f>
        <v>56000</v>
      </c>
      <c r="BG2485" s="140">
        <f>IF(N2485="zákl. přenesená",J2485,0)</f>
        <v>0</v>
      </c>
      <c r="BH2485" s="140">
        <f>IF(N2485="sníž. přenesená",J2485,0)</f>
        <v>0</v>
      </c>
      <c r="BI2485" s="140">
        <f>IF(N2485="nulová",J2485,0)</f>
        <v>0</v>
      </c>
      <c r="BJ2485" s="17" t="s">
        <v>190</v>
      </c>
      <c r="BK2485" s="140">
        <f>ROUND(I2485*H2485,2)</f>
        <v>56000</v>
      </c>
      <c r="BL2485" s="17" t="s">
        <v>271</v>
      </c>
      <c r="BM2485" s="139" t="s">
        <v>2476</v>
      </c>
    </row>
    <row r="2486" spans="2:65" s="1" customFormat="1">
      <c r="B2486" s="29"/>
      <c r="D2486" s="141" t="s">
        <v>192</v>
      </c>
      <c r="F2486" s="142" t="s">
        <v>2475</v>
      </c>
      <c r="L2486" s="29"/>
      <c r="M2486" s="143"/>
      <c r="T2486" s="53"/>
      <c r="AT2486" s="17" t="s">
        <v>192</v>
      </c>
      <c r="AU2486" s="17" t="s">
        <v>190</v>
      </c>
    </row>
    <row r="2487" spans="2:65" s="1" customFormat="1" ht="21.75" customHeight="1">
      <c r="B2487" s="29"/>
      <c r="C2487" s="129" t="s">
        <v>2477</v>
      </c>
      <c r="D2487" s="129" t="s">
        <v>184</v>
      </c>
      <c r="E2487" s="130" t="s">
        <v>2478</v>
      </c>
      <c r="F2487" s="131" t="s">
        <v>2479</v>
      </c>
      <c r="G2487" s="132" t="s">
        <v>319</v>
      </c>
      <c r="H2487" s="133">
        <v>1</v>
      </c>
      <c r="I2487" s="134">
        <v>142</v>
      </c>
      <c r="J2487" s="134">
        <f>ROUND(I2487*H2487,2)</f>
        <v>142</v>
      </c>
      <c r="K2487" s="131" t="s">
        <v>188</v>
      </c>
      <c r="L2487" s="29"/>
      <c r="M2487" s="135" t="s">
        <v>1</v>
      </c>
      <c r="N2487" s="136" t="s">
        <v>38</v>
      </c>
      <c r="O2487" s="137">
        <v>0.25</v>
      </c>
      <c r="P2487" s="137">
        <f>O2487*H2487</f>
        <v>0.25</v>
      </c>
      <c r="Q2487" s="137">
        <v>0</v>
      </c>
      <c r="R2487" s="137">
        <f>Q2487*H2487</f>
        <v>0</v>
      </c>
      <c r="S2487" s="137">
        <v>0</v>
      </c>
      <c r="T2487" s="138">
        <f>S2487*H2487</f>
        <v>0</v>
      </c>
      <c r="AR2487" s="139" t="s">
        <v>271</v>
      </c>
      <c r="AT2487" s="139" t="s">
        <v>184</v>
      </c>
      <c r="AU2487" s="139" t="s">
        <v>190</v>
      </c>
      <c r="AY2487" s="17" t="s">
        <v>182</v>
      </c>
      <c r="BE2487" s="140">
        <f>IF(N2487="základní",J2487,0)</f>
        <v>0</v>
      </c>
      <c r="BF2487" s="140">
        <f>IF(N2487="snížená",J2487,0)</f>
        <v>142</v>
      </c>
      <c r="BG2487" s="140">
        <f>IF(N2487="zákl. přenesená",J2487,0)</f>
        <v>0</v>
      </c>
      <c r="BH2487" s="140">
        <f>IF(N2487="sníž. přenesená",J2487,0)</f>
        <v>0</v>
      </c>
      <c r="BI2487" s="140">
        <f>IF(N2487="nulová",J2487,0)</f>
        <v>0</v>
      </c>
      <c r="BJ2487" s="17" t="s">
        <v>190</v>
      </c>
      <c r="BK2487" s="140">
        <f>ROUND(I2487*H2487,2)</f>
        <v>142</v>
      </c>
      <c r="BL2487" s="17" t="s">
        <v>271</v>
      </c>
      <c r="BM2487" s="139" t="s">
        <v>2480</v>
      </c>
    </row>
    <row r="2488" spans="2:65" s="1" customFormat="1" ht="19.5">
      <c r="B2488" s="29"/>
      <c r="D2488" s="141" t="s">
        <v>192</v>
      </c>
      <c r="F2488" s="142" t="s">
        <v>2481</v>
      </c>
      <c r="L2488" s="29"/>
      <c r="M2488" s="143"/>
      <c r="T2488" s="53"/>
      <c r="AT2488" s="17" t="s">
        <v>192</v>
      </c>
      <c r="AU2488" s="17" t="s">
        <v>190</v>
      </c>
    </row>
    <row r="2489" spans="2:65" s="1" customFormat="1">
      <c r="B2489" s="29"/>
      <c r="D2489" s="144" t="s">
        <v>194</v>
      </c>
      <c r="F2489" s="145" t="s">
        <v>2482</v>
      </c>
      <c r="L2489" s="29"/>
      <c r="M2489" s="143"/>
      <c r="T2489" s="53"/>
      <c r="AT2489" s="17" t="s">
        <v>194</v>
      </c>
      <c r="AU2489" s="17" t="s">
        <v>190</v>
      </c>
    </row>
    <row r="2490" spans="2:65" s="1" customFormat="1" ht="24.2" customHeight="1">
      <c r="B2490" s="29"/>
      <c r="C2490" s="163" t="s">
        <v>2483</v>
      </c>
      <c r="D2490" s="163" t="s">
        <v>325</v>
      </c>
      <c r="E2490" s="164" t="s">
        <v>2484</v>
      </c>
      <c r="F2490" s="165" t="s">
        <v>2485</v>
      </c>
      <c r="G2490" s="166" t="s">
        <v>319</v>
      </c>
      <c r="H2490" s="167">
        <v>1</v>
      </c>
      <c r="I2490" s="168">
        <v>3050</v>
      </c>
      <c r="J2490" s="168">
        <f>ROUND(I2490*H2490,2)</f>
        <v>3050</v>
      </c>
      <c r="K2490" s="165" t="s">
        <v>188</v>
      </c>
      <c r="L2490" s="169"/>
      <c r="M2490" s="170" t="s">
        <v>1</v>
      </c>
      <c r="N2490" s="171" t="s">
        <v>38</v>
      </c>
      <c r="O2490" s="137">
        <v>0</v>
      </c>
      <c r="P2490" s="137">
        <f>O2490*H2490</f>
        <v>0</v>
      </c>
      <c r="Q2490" s="137">
        <v>2E-3</v>
      </c>
      <c r="R2490" s="137">
        <f>Q2490*H2490</f>
        <v>2E-3</v>
      </c>
      <c r="S2490" s="137">
        <v>0</v>
      </c>
      <c r="T2490" s="138">
        <f>S2490*H2490</f>
        <v>0</v>
      </c>
      <c r="AR2490" s="139" t="s">
        <v>1381</v>
      </c>
      <c r="AT2490" s="139" t="s">
        <v>325</v>
      </c>
      <c r="AU2490" s="139" t="s">
        <v>190</v>
      </c>
      <c r="AY2490" s="17" t="s">
        <v>182</v>
      </c>
      <c r="BE2490" s="140">
        <f>IF(N2490="základní",J2490,0)</f>
        <v>0</v>
      </c>
      <c r="BF2490" s="140">
        <f>IF(N2490="snížená",J2490,0)</f>
        <v>3050</v>
      </c>
      <c r="BG2490" s="140">
        <f>IF(N2490="zákl. přenesená",J2490,0)</f>
        <v>0</v>
      </c>
      <c r="BH2490" s="140">
        <f>IF(N2490="sníž. přenesená",J2490,0)</f>
        <v>0</v>
      </c>
      <c r="BI2490" s="140">
        <f>IF(N2490="nulová",J2490,0)</f>
        <v>0</v>
      </c>
      <c r="BJ2490" s="17" t="s">
        <v>190</v>
      </c>
      <c r="BK2490" s="140">
        <f>ROUND(I2490*H2490,2)</f>
        <v>3050</v>
      </c>
      <c r="BL2490" s="17" t="s">
        <v>271</v>
      </c>
      <c r="BM2490" s="139" t="s">
        <v>2486</v>
      </c>
    </row>
    <row r="2491" spans="2:65" s="1" customFormat="1">
      <c r="B2491" s="29"/>
      <c r="D2491" s="141" t="s">
        <v>192</v>
      </c>
      <c r="F2491" s="142" t="s">
        <v>2485</v>
      </c>
      <c r="L2491" s="29"/>
      <c r="M2491" s="143"/>
      <c r="T2491" s="53"/>
      <c r="AT2491" s="17" t="s">
        <v>192</v>
      </c>
      <c r="AU2491" s="17" t="s">
        <v>190</v>
      </c>
    </row>
    <row r="2492" spans="2:65" s="1" customFormat="1" ht="24.2" customHeight="1">
      <c r="B2492" s="29"/>
      <c r="C2492" s="129" t="s">
        <v>2487</v>
      </c>
      <c r="D2492" s="129" t="s">
        <v>184</v>
      </c>
      <c r="E2492" s="130" t="s">
        <v>2488</v>
      </c>
      <c r="F2492" s="131" t="s">
        <v>2489</v>
      </c>
      <c r="G2492" s="132" t="s">
        <v>319</v>
      </c>
      <c r="H2492" s="133">
        <v>1</v>
      </c>
      <c r="I2492" s="134">
        <v>2070</v>
      </c>
      <c r="J2492" s="134">
        <f>ROUND(I2492*H2492,2)</f>
        <v>2070</v>
      </c>
      <c r="K2492" s="131" t="s">
        <v>188</v>
      </c>
      <c r="L2492" s="29"/>
      <c r="M2492" s="135" t="s">
        <v>1</v>
      </c>
      <c r="N2492" s="136" t="s">
        <v>38</v>
      </c>
      <c r="O2492" s="137">
        <v>3.5</v>
      </c>
      <c r="P2492" s="137">
        <f>O2492*H2492</f>
        <v>3.5</v>
      </c>
      <c r="Q2492" s="137">
        <v>0</v>
      </c>
      <c r="R2492" s="137">
        <f>Q2492*H2492</f>
        <v>0</v>
      </c>
      <c r="S2492" s="137">
        <v>0</v>
      </c>
      <c r="T2492" s="138">
        <f>S2492*H2492</f>
        <v>0</v>
      </c>
      <c r="AR2492" s="139" t="s">
        <v>271</v>
      </c>
      <c r="AT2492" s="139" t="s">
        <v>184</v>
      </c>
      <c r="AU2492" s="139" t="s">
        <v>190</v>
      </c>
      <c r="AY2492" s="17" t="s">
        <v>182</v>
      </c>
      <c r="BE2492" s="140">
        <f>IF(N2492="základní",J2492,0)</f>
        <v>0</v>
      </c>
      <c r="BF2492" s="140">
        <f>IF(N2492="snížená",J2492,0)</f>
        <v>2070</v>
      </c>
      <c r="BG2492" s="140">
        <f>IF(N2492="zákl. přenesená",J2492,0)</f>
        <v>0</v>
      </c>
      <c r="BH2492" s="140">
        <f>IF(N2492="sníž. přenesená",J2492,0)</f>
        <v>0</v>
      </c>
      <c r="BI2492" s="140">
        <f>IF(N2492="nulová",J2492,0)</f>
        <v>0</v>
      </c>
      <c r="BJ2492" s="17" t="s">
        <v>190</v>
      </c>
      <c r="BK2492" s="140">
        <f>ROUND(I2492*H2492,2)</f>
        <v>2070</v>
      </c>
      <c r="BL2492" s="17" t="s">
        <v>271</v>
      </c>
      <c r="BM2492" s="139" t="s">
        <v>2490</v>
      </c>
    </row>
    <row r="2493" spans="2:65" s="1" customFormat="1" ht="19.5">
      <c r="B2493" s="29"/>
      <c r="D2493" s="141" t="s">
        <v>192</v>
      </c>
      <c r="F2493" s="142" t="s">
        <v>2491</v>
      </c>
      <c r="L2493" s="29"/>
      <c r="M2493" s="143"/>
      <c r="T2493" s="53"/>
      <c r="AT2493" s="17" t="s">
        <v>192</v>
      </c>
      <c r="AU2493" s="17" t="s">
        <v>190</v>
      </c>
    </row>
    <row r="2494" spans="2:65" s="1" customFormat="1">
      <c r="B2494" s="29"/>
      <c r="D2494" s="144" t="s">
        <v>194</v>
      </c>
      <c r="F2494" s="145" t="s">
        <v>2492</v>
      </c>
      <c r="L2494" s="29"/>
      <c r="M2494" s="143"/>
      <c r="T2494" s="53"/>
      <c r="AT2494" s="17" t="s">
        <v>194</v>
      </c>
      <c r="AU2494" s="17" t="s">
        <v>190</v>
      </c>
    </row>
    <row r="2495" spans="2:65" s="1" customFormat="1" ht="24.2" customHeight="1">
      <c r="B2495" s="29"/>
      <c r="C2495" s="163" t="s">
        <v>2493</v>
      </c>
      <c r="D2495" s="163" t="s">
        <v>325</v>
      </c>
      <c r="E2495" s="164" t="s">
        <v>2494</v>
      </c>
      <c r="F2495" s="165" t="s">
        <v>2495</v>
      </c>
      <c r="G2495" s="166" t="s">
        <v>319</v>
      </c>
      <c r="H2495" s="167">
        <v>1</v>
      </c>
      <c r="I2495" s="168">
        <v>12900</v>
      </c>
      <c r="J2495" s="168">
        <f>ROUND(I2495*H2495,2)</f>
        <v>12900</v>
      </c>
      <c r="K2495" s="165" t="s">
        <v>188</v>
      </c>
      <c r="L2495" s="169"/>
      <c r="M2495" s="170" t="s">
        <v>1</v>
      </c>
      <c r="N2495" s="171" t="s">
        <v>38</v>
      </c>
      <c r="O2495" s="137">
        <v>0</v>
      </c>
      <c r="P2495" s="137">
        <f>O2495*H2495</f>
        <v>0</v>
      </c>
      <c r="Q2495" s="137">
        <v>1.2E-2</v>
      </c>
      <c r="R2495" s="137">
        <f>Q2495*H2495</f>
        <v>1.2E-2</v>
      </c>
      <c r="S2495" s="137">
        <v>0</v>
      </c>
      <c r="T2495" s="138">
        <f>S2495*H2495</f>
        <v>0</v>
      </c>
      <c r="AR2495" s="139" t="s">
        <v>1381</v>
      </c>
      <c r="AT2495" s="139" t="s">
        <v>325</v>
      </c>
      <c r="AU2495" s="139" t="s">
        <v>190</v>
      </c>
      <c r="AY2495" s="17" t="s">
        <v>182</v>
      </c>
      <c r="BE2495" s="140">
        <f>IF(N2495="základní",J2495,0)</f>
        <v>0</v>
      </c>
      <c r="BF2495" s="140">
        <f>IF(N2495="snížená",J2495,0)</f>
        <v>12900</v>
      </c>
      <c r="BG2495" s="140">
        <f>IF(N2495="zákl. přenesená",J2495,0)</f>
        <v>0</v>
      </c>
      <c r="BH2495" s="140">
        <f>IF(N2495="sníž. přenesená",J2495,0)</f>
        <v>0</v>
      </c>
      <c r="BI2495" s="140">
        <f>IF(N2495="nulová",J2495,0)</f>
        <v>0</v>
      </c>
      <c r="BJ2495" s="17" t="s">
        <v>190</v>
      </c>
      <c r="BK2495" s="140">
        <f>ROUND(I2495*H2495,2)</f>
        <v>12900</v>
      </c>
      <c r="BL2495" s="17" t="s">
        <v>271</v>
      </c>
      <c r="BM2495" s="139" t="s">
        <v>2496</v>
      </c>
    </row>
    <row r="2496" spans="2:65" s="1" customFormat="1" ht="19.5">
      <c r="B2496" s="29"/>
      <c r="D2496" s="141" t="s">
        <v>192</v>
      </c>
      <c r="F2496" s="142" t="s">
        <v>2495</v>
      </c>
      <c r="L2496" s="29"/>
      <c r="M2496" s="143"/>
      <c r="T2496" s="53"/>
      <c r="AT2496" s="17" t="s">
        <v>192</v>
      </c>
      <c r="AU2496" s="17" t="s">
        <v>190</v>
      </c>
    </row>
    <row r="2497" spans="2:65" s="1" customFormat="1" ht="16.5" customHeight="1">
      <c r="B2497" s="29"/>
      <c r="C2497" s="129" t="s">
        <v>2497</v>
      </c>
      <c r="D2497" s="129" t="s">
        <v>184</v>
      </c>
      <c r="E2497" s="130" t="s">
        <v>2498</v>
      </c>
      <c r="F2497" s="131" t="s">
        <v>2499</v>
      </c>
      <c r="G2497" s="132" t="s">
        <v>2500</v>
      </c>
      <c r="H2497" s="133">
        <v>1</v>
      </c>
      <c r="I2497" s="134">
        <v>363</v>
      </c>
      <c r="J2497" s="134">
        <f>ROUND(I2497*H2497,2)</f>
        <v>363</v>
      </c>
      <c r="K2497" s="131" t="s">
        <v>188</v>
      </c>
      <c r="L2497" s="29"/>
      <c r="M2497" s="135" t="s">
        <v>1</v>
      </c>
      <c r="N2497" s="136" t="s">
        <v>38</v>
      </c>
      <c r="O2497" s="137">
        <v>0.58299999999999996</v>
      </c>
      <c r="P2497" s="137">
        <f>O2497*H2497</f>
        <v>0.58299999999999996</v>
      </c>
      <c r="Q2497" s="137">
        <v>0</v>
      </c>
      <c r="R2497" s="137">
        <f>Q2497*H2497</f>
        <v>0</v>
      </c>
      <c r="S2497" s="137">
        <v>0</v>
      </c>
      <c r="T2497" s="138">
        <f>S2497*H2497</f>
        <v>0</v>
      </c>
      <c r="AR2497" s="139" t="s">
        <v>271</v>
      </c>
      <c r="AT2497" s="139" t="s">
        <v>184</v>
      </c>
      <c r="AU2497" s="139" t="s">
        <v>190</v>
      </c>
      <c r="AY2497" s="17" t="s">
        <v>182</v>
      </c>
      <c r="BE2497" s="140">
        <f>IF(N2497="základní",J2497,0)</f>
        <v>0</v>
      </c>
      <c r="BF2497" s="140">
        <f>IF(N2497="snížená",J2497,0)</f>
        <v>363</v>
      </c>
      <c r="BG2497" s="140">
        <f>IF(N2497="zákl. přenesená",J2497,0)</f>
        <v>0</v>
      </c>
      <c r="BH2497" s="140">
        <f>IF(N2497="sníž. přenesená",J2497,0)</f>
        <v>0</v>
      </c>
      <c r="BI2497" s="140">
        <f>IF(N2497="nulová",J2497,0)</f>
        <v>0</v>
      </c>
      <c r="BJ2497" s="17" t="s">
        <v>190</v>
      </c>
      <c r="BK2497" s="140">
        <f>ROUND(I2497*H2497,2)</f>
        <v>363</v>
      </c>
      <c r="BL2497" s="17" t="s">
        <v>271</v>
      </c>
      <c r="BM2497" s="139" t="s">
        <v>2501</v>
      </c>
    </row>
    <row r="2498" spans="2:65" s="1" customFormat="1" ht="19.5">
      <c r="B2498" s="29"/>
      <c r="D2498" s="141" t="s">
        <v>192</v>
      </c>
      <c r="F2498" s="142" t="s">
        <v>2502</v>
      </c>
      <c r="L2498" s="29"/>
      <c r="M2498" s="143"/>
      <c r="T2498" s="53"/>
      <c r="AT2498" s="17" t="s">
        <v>192</v>
      </c>
      <c r="AU2498" s="17" t="s">
        <v>190</v>
      </c>
    </row>
    <row r="2499" spans="2:65" s="1" customFormat="1">
      <c r="B2499" s="29"/>
      <c r="D2499" s="144" t="s">
        <v>194</v>
      </c>
      <c r="F2499" s="145" t="s">
        <v>2503</v>
      </c>
      <c r="L2499" s="29"/>
      <c r="M2499" s="143"/>
      <c r="T2499" s="53"/>
      <c r="AT2499" s="17" t="s">
        <v>194</v>
      </c>
      <c r="AU2499" s="17" t="s">
        <v>190</v>
      </c>
    </row>
    <row r="2500" spans="2:65" s="1" customFormat="1" ht="21.75" customHeight="1">
      <c r="B2500" s="29"/>
      <c r="C2500" s="163" t="s">
        <v>2504</v>
      </c>
      <c r="D2500" s="163" t="s">
        <v>325</v>
      </c>
      <c r="E2500" s="164" t="s">
        <v>2505</v>
      </c>
      <c r="F2500" s="165" t="s">
        <v>2506</v>
      </c>
      <c r="G2500" s="166" t="s">
        <v>2507</v>
      </c>
      <c r="H2500" s="167">
        <v>1</v>
      </c>
      <c r="I2500" s="168">
        <v>2030</v>
      </c>
      <c r="J2500" s="168">
        <f>ROUND(I2500*H2500,2)</f>
        <v>2030</v>
      </c>
      <c r="K2500" s="165" t="s">
        <v>188</v>
      </c>
      <c r="L2500" s="169"/>
      <c r="M2500" s="170" t="s">
        <v>1</v>
      </c>
      <c r="N2500" s="171" t="s">
        <v>38</v>
      </c>
      <c r="O2500" s="137">
        <v>0</v>
      </c>
      <c r="P2500" s="137">
        <f>O2500*H2500</f>
        <v>0</v>
      </c>
      <c r="Q2500" s="137">
        <v>3.3E-4</v>
      </c>
      <c r="R2500" s="137">
        <f>Q2500*H2500</f>
        <v>3.3E-4</v>
      </c>
      <c r="S2500" s="137">
        <v>0</v>
      </c>
      <c r="T2500" s="138">
        <f>S2500*H2500</f>
        <v>0</v>
      </c>
      <c r="AR2500" s="139" t="s">
        <v>1381</v>
      </c>
      <c r="AT2500" s="139" t="s">
        <v>325</v>
      </c>
      <c r="AU2500" s="139" t="s">
        <v>190</v>
      </c>
      <c r="AY2500" s="17" t="s">
        <v>182</v>
      </c>
      <c r="BE2500" s="140">
        <f>IF(N2500="základní",J2500,0)</f>
        <v>0</v>
      </c>
      <c r="BF2500" s="140">
        <f>IF(N2500="snížená",J2500,0)</f>
        <v>2030</v>
      </c>
      <c r="BG2500" s="140">
        <f>IF(N2500="zákl. přenesená",J2500,0)</f>
        <v>0</v>
      </c>
      <c r="BH2500" s="140">
        <f>IF(N2500="sníž. přenesená",J2500,0)</f>
        <v>0</v>
      </c>
      <c r="BI2500" s="140">
        <f>IF(N2500="nulová",J2500,0)</f>
        <v>0</v>
      </c>
      <c r="BJ2500" s="17" t="s">
        <v>190</v>
      </c>
      <c r="BK2500" s="140">
        <f>ROUND(I2500*H2500,2)</f>
        <v>2030</v>
      </c>
      <c r="BL2500" s="17" t="s">
        <v>271</v>
      </c>
      <c r="BM2500" s="139" t="s">
        <v>2508</v>
      </c>
    </row>
    <row r="2501" spans="2:65" s="1" customFormat="1">
      <c r="B2501" s="29"/>
      <c r="D2501" s="141" t="s">
        <v>192</v>
      </c>
      <c r="F2501" s="142" t="s">
        <v>2506</v>
      </c>
      <c r="L2501" s="29"/>
      <c r="M2501" s="143"/>
      <c r="T2501" s="53"/>
      <c r="AT2501" s="17" t="s">
        <v>192</v>
      </c>
      <c r="AU2501" s="17" t="s">
        <v>190</v>
      </c>
    </row>
    <row r="2502" spans="2:65" s="11" customFormat="1" ht="22.9" customHeight="1">
      <c r="B2502" s="118"/>
      <c r="D2502" s="119" t="s">
        <v>71</v>
      </c>
      <c r="E2502" s="127" t="s">
        <v>2509</v>
      </c>
      <c r="F2502" s="127" t="s">
        <v>2510</v>
      </c>
      <c r="J2502" s="128">
        <f>BK2502</f>
        <v>173766.56</v>
      </c>
      <c r="L2502" s="118"/>
      <c r="M2502" s="122"/>
      <c r="P2502" s="123">
        <f>SUM(P2503:P2551)</f>
        <v>88.861659000000003</v>
      </c>
      <c r="R2502" s="123">
        <f>SUM(R2503:R2551)</f>
        <v>4.2784215000000003</v>
      </c>
      <c r="T2502" s="124">
        <f>SUM(T2503:T2551)</f>
        <v>0</v>
      </c>
      <c r="AR2502" s="119" t="s">
        <v>190</v>
      </c>
      <c r="AT2502" s="125" t="s">
        <v>71</v>
      </c>
      <c r="AU2502" s="125" t="s">
        <v>80</v>
      </c>
      <c r="AY2502" s="119" t="s">
        <v>182</v>
      </c>
      <c r="BK2502" s="126">
        <f>SUM(BK2503:BK2551)</f>
        <v>173766.56</v>
      </c>
    </row>
    <row r="2503" spans="2:65" s="1" customFormat="1" ht="16.5" customHeight="1">
      <c r="B2503" s="29"/>
      <c r="C2503" s="129" t="s">
        <v>2511</v>
      </c>
      <c r="D2503" s="129" t="s">
        <v>184</v>
      </c>
      <c r="E2503" s="130" t="s">
        <v>2512</v>
      </c>
      <c r="F2503" s="131" t="s">
        <v>2513</v>
      </c>
      <c r="G2503" s="132" t="s">
        <v>187</v>
      </c>
      <c r="H2503" s="133">
        <v>56.465000000000003</v>
      </c>
      <c r="I2503" s="134">
        <v>17.3</v>
      </c>
      <c r="J2503" s="134">
        <f>ROUND(I2503*H2503,2)</f>
        <v>976.84</v>
      </c>
      <c r="K2503" s="131" t="s">
        <v>188</v>
      </c>
      <c r="L2503" s="29"/>
      <c r="M2503" s="135" t="s">
        <v>1</v>
      </c>
      <c r="N2503" s="136" t="s">
        <v>38</v>
      </c>
      <c r="O2503" s="137">
        <v>2.4E-2</v>
      </c>
      <c r="P2503" s="137">
        <f>O2503*H2503</f>
        <v>1.3551600000000001</v>
      </c>
      <c r="Q2503" s="137">
        <v>0</v>
      </c>
      <c r="R2503" s="137">
        <f>Q2503*H2503</f>
        <v>0</v>
      </c>
      <c r="S2503" s="137">
        <v>0</v>
      </c>
      <c r="T2503" s="138">
        <f>S2503*H2503</f>
        <v>0</v>
      </c>
      <c r="AR2503" s="139" t="s">
        <v>271</v>
      </c>
      <c r="AT2503" s="139" t="s">
        <v>184</v>
      </c>
      <c r="AU2503" s="139" t="s">
        <v>190</v>
      </c>
      <c r="AY2503" s="17" t="s">
        <v>182</v>
      </c>
      <c r="BE2503" s="140">
        <f>IF(N2503="základní",J2503,0)</f>
        <v>0</v>
      </c>
      <c r="BF2503" s="140">
        <f>IF(N2503="snížená",J2503,0)</f>
        <v>976.84</v>
      </c>
      <c r="BG2503" s="140">
        <f>IF(N2503="zákl. přenesená",J2503,0)</f>
        <v>0</v>
      </c>
      <c r="BH2503" s="140">
        <f>IF(N2503="sníž. přenesená",J2503,0)</f>
        <v>0</v>
      </c>
      <c r="BI2503" s="140">
        <f>IF(N2503="nulová",J2503,0)</f>
        <v>0</v>
      </c>
      <c r="BJ2503" s="17" t="s">
        <v>190</v>
      </c>
      <c r="BK2503" s="140">
        <f>ROUND(I2503*H2503,2)</f>
        <v>976.84</v>
      </c>
      <c r="BL2503" s="17" t="s">
        <v>271</v>
      </c>
      <c r="BM2503" s="139" t="s">
        <v>2514</v>
      </c>
    </row>
    <row r="2504" spans="2:65" s="1" customFormat="1">
      <c r="B2504" s="29"/>
      <c r="D2504" s="141" t="s">
        <v>192</v>
      </c>
      <c r="F2504" s="142" t="s">
        <v>2515</v>
      </c>
      <c r="L2504" s="29"/>
      <c r="M2504" s="143"/>
      <c r="T2504" s="53"/>
      <c r="AT2504" s="17" t="s">
        <v>192</v>
      </c>
      <c r="AU2504" s="17" t="s">
        <v>190</v>
      </c>
    </row>
    <row r="2505" spans="2:65" s="1" customFormat="1">
      <c r="B2505" s="29"/>
      <c r="D2505" s="144" t="s">
        <v>194</v>
      </c>
      <c r="F2505" s="145" t="s">
        <v>2516</v>
      </c>
      <c r="L2505" s="29"/>
      <c r="M2505" s="143"/>
      <c r="T2505" s="53"/>
      <c r="AT2505" s="17" t="s">
        <v>194</v>
      </c>
      <c r="AU2505" s="17" t="s">
        <v>190</v>
      </c>
    </row>
    <row r="2506" spans="2:65" s="12" customFormat="1">
      <c r="B2506" s="146"/>
      <c r="D2506" s="141" t="s">
        <v>196</v>
      </c>
      <c r="E2506" s="147" t="s">
        <v>1</v>
      </c>
      <c r="F2506" s="148" t="s">
        <v>2517</v>
      </c>
      <c r="H2506" s="147" t="s">
        <v>1</v>
      </c>
      <c r="L2506" s="146"/>
      <c r="M2506" s="149"/>
      <c r="T2506" s="150"/>
      <c r="AT2506" s="147" t="s">
        <v>196</v>
      </c>
      <c r="AU2506" s="147" t="s">
        <v>190</v>
      </c>
      <c r="AV2506" s="12" t="s">
        <v>80</v>
      </c>
      <c r="AW2506" s="12" t="s">
        <v>27</v>
      </c>
      <c r="AX2506" s="12" t="s">
        <v>72</v>
      </c>
      <c r="AY2506" s="147" t="s">
        <v>182</v>
      </c>
    </row>
    <row r="2507" spans="2:65" s="13" customFormat="1">
      <c r="B2507" s="151"/>
      <c r="D2507" s="141" t="s">
        <v>196</v>
      </c>
      <c r="E2507" s="152" t="s">
        <v>1</v>
      </c>
      <c r="F2507" s="153" t="s">
        <v>126</v>
      </c>
      <c r="H2507" s="154">
        <v>56.465000000000003</v>
      </c>
      <c r="L2507" s="151"/>
      <c r="M2507" s="155"/>
      <c r="T2507" s="156"/>
      <c r="AT2507" s="152" t="s">
        <v>196</v>
      </c>
      <c r="AU2507" s="152" t="s">
        <v>190</v>
      </c>
      <c r="AV2507" s="13" t="s">
        <v>190</v>
      </c>
      <c r="AW2507" s="13" t="s">
        <v>27</v>
      </c>
      <c r="AX2507" s="13" t="s">
        <v>80</v>
      </c>
      <c r="AY2507" s="152" t="s">
        <v>182</v>
      </c>
    </row>
    <row r="2508" spans="2:65" s="1" customFormat="1" ht="16.5" customHeight="1">
      <c r="B2508" s="29"/>
      <c r="C2508" s="129" t="s">
        <v>2518</v>
      </c>
      <c r="D2508" s="129" t="s">
        <v>184</v>
      </c>
      <c r="E2508" s="130" t="s">
        <v>2519</v>
      </c>
      <c r="F2508" s="131" t="s">
        <v>2520</v>
      </c>
      <c r="G2508" s="132" t="s">
        <v>187</v>
      </c>
      <c r="H2508" s="133">
        <v>56.465000000000003</v>
      </c>
      <c r="I2508" s="134">
        <v>65.3</v>
      </c>
      <c r="J2508" s="134">
        <f>ROUND(I2508*H2508,2)</f>
        <v>3687.16</v>
      </c>
      <c r="K2508" s="131" t="s">
        <v>188</v>
      </c>
      <c r="L2508" s="29"/>
      <c r="M2508" s="135" t="s">
        <v>1</v>
      </c>
      <c r="N2508" s="136" t="s">
        <v>38</v>
      </c>
      <c r="O2508" s="137">
        <v>4.3999999999999997E-2</v>
      </c>
      <c r="P2508" s="137">
        <f>O2508*H2508</f>
        <v>2.4844599999999999</v>
      </c>
      <c r="Q2508" s="137">
        <v>2.9999999999999997E-4</v>
      </c>
      <c r="R2508" s="137">
        <f>Q2508*H2508</f>
        <v>1.69395E-2</v>
      </c>
      <c r="S2508" s="137">
        <v>0</v>
      </c>
      <c r="T2508" s="138">
        <f>S2508*H2508</f>
        <v>0</v>
      </c>
      <c r="AR2508" s="139" t="s">
        <v>271</v>
      </c>
      <c r="AT2508" s="139" t="s">
        <v>184</v>
      </c>
      <c r="AU2508" s="139" t="s">
        <v>190</v>
      </c>
      <c r="AY2508" s="17" t="s">
        <v>182</v>
      </c>
      <c r="BE2508" s="140">
        <f>IF(N2508="základní",J2508,0)</f>
        <v>0</v>
      </c>
      <c r="BF2508" s="140">
        <f>IF(N2508="snížená",J2508,0)</f>
        <v>3687.16</v>
      </c>
      <c r="BG2508" s="140">
        <f>IF(N2508="zákl. přenesená",J2508,0)</f>
        <v>0</v>
      </c>
      <c r="BH2508" s="140">
        <f>IF(N2508="sníž. přenesená",J2508,0)</f>
        <v>0</v>
      </c>
      <c r="BI2508" s="140">
        <f>IF(N2508="nulová",J2508,0)</f>
        <v>0</v>
      </c>
      <c r="BJ2508" s="17" t="s">
        <v>190</v>
      </c>
      <c r="BK2508" s="140">
        <f>ROUND(I2508*H2508,2)</f>
        <v>3687.16</v>
      </c>
      <c r="BL2508" s="17" t="s">
        <v>271</v>
      </c>
      <c r="BM2508" s="139" t="s">
        <v>2521</v>
      </c>
    </row>
    <row r="2509" spans="2:65" s="1" customFormat="1" ht="19.5">
      <c r="B2509" s="29"/>
      <c r="D2509" s="141" t="s">
        <v>192</v>
      </c>
      <c r="F2509" s="142" t="s">
        <v>2522</v>
      </c>
      <c r="L2509" s="29"/>
      <c r="M2509" s="143"/>
      <c r="T2509" s="53"/>
      <c r="AT2509" s="17" t="s">
        <v>192</v>
      </c>
      <c r="AU2509" s="17" t="s">
        <v>190</v>
      </c>
    </row>
    <row r="2510" spans="2:65" s="1" customFormat="1">
      <c r="B2510" s="29"/>
      <c r="D2510" s="144" t="s">
        <v>194</v>
      </c>
      <c r="F2510" s="145" t="s">
        <v>2523</v>
      </c>
      <c r="L2510" s="29"/>
      <c r="M2510" s="143"/>
      <c r="T2510" s="53"/>
      <c r="AT2510" s="17" t="s">
        <v>194</v>
      </c>
      <c r="AU2510" s="17" t="s">
        <v>190</v>
      </c>
    </row>
    <row r="2511" spans="2:65" s="13" customFormat="1">
      <c r="B2511" s="151"/>
      <c r="D2511" s="141" t="s">
        <v>196</v>
      </c>
      <c r="E2511" s="152" t="s">
        <v>1</v>
      </c>
      <c r="F2511" s="153" t="s">
        <v>126</v>
      </c>
      <c r="H2511" s="154">
        <v>56.465000000000003</v>
      </c>
      <c r="L2511" s="151"/>
      <c r="M2511" s="155"/>
      <c r="T2511" s="156"/>
      <c r="AT2511" s="152" t="s">
        <v>196</v>
      </c>
      <c r="AU2511" s="152" t="s">
        <v>190</v>
      </c>
      <c r="AV2511" s="13" t="s">
        <v>190</v>
      </c>
      <c r="AW2511" s="13" t="s">
        <v>27</v>
      </c>
      <c r="AX2511" s="13" t="s">
        <v>80</v>
      </c>
      <c r="AY2511" s="152" t="s">
        <v>182</v>
      </c>
    </row>
    <row r="2512" spans="2:65" s="1" customFormat="1" ht="24.2" customHeight="1">
      <c r="B2512" s="29"/>
      <c r="C2512" s="129" t="s">
        <v>2524</v>
      </c>
      <c r="D2512" s="129" t="s">
        <v>184</v>
      </c>
      <c r="E2512" s="130" t="s">
        <v>2525</v>
      </c>
      <c r="F2512" s="131" t="s">
        <v>2526</v>
      </c>
      <c r="G2512" s="132" t="s">
        <v>187</v>
      </c>
      <c r="H2512" s="133">
        <v>56.465000000000003</v>
      </c>
      <c r="I2512" s="134">
        <v>415</v>
      </c>
      <c r="J2512" s="134">
        <f>ROUND(I2512*H2512,2)</f>
        <v>23432.98</v>
      </c>
      <c r="K2512" s="131" t="s">
        <v>188</v>
      </c>
      <c r="L2512" s="29"/>
      <c r="M2512" s="135" t="s">
        <v>1</v>
      </c>
      <c r="N2512" s="136" t="s">
        <v>38</v>
      </c>
      <c r="O2512" s="137">
        <v>0.245</v>
      </c>
      <c r="P2512" s="137">
        <f>O2512*H2512</f>
        <v>13.833925000000001</v>
      </c>
      <c r="Q2512" s="137">
        <v>7.5799999999999999E-3</v>
      </c>
      <c r="R2512" s="137">
        <f>Q2512*H2512</f>
        <v>0.42800470000000002</v>
      </c>
      <c r="S2512" s="137">
        <v>0</v>
      </c>
      <c r="T2512" s="138">
        <f>S2512*H2512</f>
        <v>0</v>
      </c>
      <c r="AR2512" s="139" t="s">
        <v>271</v>
      </c>
      <c r="AT2512" s="139" t="s">
        <v>184</v>
      </c>
      <c r="AU2512" s="139" t="s">
        <v>190</v>
      </c>
      <c r="AY2512" s="17" t="s">
        <v>182</v>
      </c>
      <c r="BE2512" s="140">
        <f>IF(N2512="základní",J2512,0)</f>
        <v>0</v>
      </c>
      <c r="BF2512" s="140">
        <f>IF(N2512="snížená",J2512,0)</f>
        <v>23432.98</v>
      </c>
      <c r="BG2512" s="140">
        <f>IF(N2512="zákl. přenesená",J2512,0)</f>
        <v>0</v>
      </c>
      <c r="BH2512" s="140">
        <f>IF(N2512="sníž. přenesená",J2512,0)</f>
        <v>0</v>
      </c>
      <c r="BI2512" s="140">
        <f>IF(N2512="nulová",J2512,0)</f>
        <v>0</v>
      </c>
      <c r="BJ2512" s="17" t="s">
        <v>190</v>
      </c>
      <c r="BK2512" s="140">
        <f>ROUND(I2512*H2512,2)</f>
        <v>23432.98</v>
      </c>
      <c r="BL2512" s="17" t="s">
        <v>271</v>
      </c>
      <c r="BM2512" s="139" t="s">
        <v>2527</v>
      </c>
    </row>
    <row r="2513" spans="2:65" s="1" customFormat="1" ht="19.5">
      <c r="B2513" s="29"/>
      <c r="D2513" s="141" t="s">
        <v>192</v>
      </c>
      <c r="F2513" s="142" t="s">
        <v>2528</v>
      </c>
      <c r="L2513" s="29"/>
      <c r="M2513" s="143"/>
      <c r="T2513" s="53"/>
      <c r="AT2513" s="17" t="s">
        <v>192</v>
      </c>
      <c r="AU2513" s="17" t="s">
        <v>190</v>
      </c>
    </row>
    <row r="2514" spans="2:65" s="1" customFormat="1">
      <c r="B2514" s="29"/>
      <c r="D2514" s="144" t="s">
        <v>194</v>
      </c>
      <c r="F2514" s="145" t="s">
        <v>2529</v>
      </c>
      <c r="L2514" s="29"/>
      <c r="M2514" s="143"/>
      <c r="T2514" s="53"/>
      <c r="AT2514" s="17" t="s">
        <v>194</v>
      </c>
      <c r="AU2514" s="17" t="s">
        <v>190</v>
      </c>
    </row>
    <row r="2515" spans="2:65" s="13" customFormat="1">
      <c r="B2515" s="151"/>
      <c r="D2515" s="141" t="s">
        <v>196</v>
      </c>
      <c r="E2515" s="152" t="s">
        <v>1</v>
      </c>
      <c r="F2515" s="153" t="s">
        <v>126</v>
      </c>
      <c r="H2515" s="154">
        <v>56.465000000000003</v>
      </c>
      <c r="L2515" s="151"/>
      <c r="M2515" s="155"/>
      <c r="T2515" s="156"/>
      <c r="AT2515" s="152" t="s">
        <v>196</v>
      </c>
      <c r="AU2515" s="152" t="s">
        <v>190</v>
      </c>
      <c r="AV2515" s="13" t="s">
        <v>190</v>
      </c>
      <c r="AW2515" s="13" t="s">
        <v>27</v>
      </c>
      <c r="AX2515" s="13" t="s">
        <v>80</v>
      </c>
      <c r="AY2515" s="152" t="s">
        <v>182</v>
      </c>
    </row>
    <row r="2516" spans="2:65" s="1" customFormat="1" ht="33" customHeight="1">
      <c r="B2516" s="29"/>
      <c r="C2516" s="129" t="s">
        <v>2530</v>
      </c>
      <c r="D2516" s="129" t="s">
        <v>184</v>
      </c>
      <c r="E2516" s="130" t="s">
        <v>2531</v>
      </c>
      <c r="F2516" s="131" t="s">
        <v>2532</v>
      </c>
      <c r="G2516" s="132" t="s">
        <v>296</v>
      </c>
      <c r="H2516" s="133">
        <v>93.835999999999999</v>
      </c>
      <c r="I2516" s="134">
        <v>121</v>
      </c>
      <c r="J2516" s="134">
        <f>ROUND(I2516*H2516,2)</f>
        <v>11354.16</v>
      </c>
      <c r="K2516" s="131" t="s">
        <v>188</v>
      </c>
      <c r="L2516" s="29"/>
      <c r="M2516" s="135" t="s">
        <v>1</v>
      </c>
      <c r="N2516" s="136" t="s">
        <v>38</v>
      </c>
      <c r="O2516" s="137">
        <v>0.161</v>
      </c>
      <c r="P2516" s="137">
        <f>O2516*H2516</f>
        <v>15.107596000000001</v>
      </c>
      <c r="Q2516" s="137">
        <v>2.9999999999999997E-4</v>
      </c>
      <c r="R2516" s="137">
        <f>Q2516*H2516</f>
        <v>2.8150799999999997E-2</v>
      </c>
      <c r="S2516" s="137">
        <v>0</v>
      </c>
      <c r="T2516" s="138">
        <f>S2516*H2516</f>
        <v>0</v>
      </c>
      <c r="AR2516" s="139" t="s">
        <v>271</v>
      </c>
      <c r="AT2516" s="139" t="s">
        <v>184</v>
      </c>
      <c r="AU2516" s="139" t="s">
        <v>190</v>
      </c>
      <c r="AY2516" s="17" t="s">
        <v>182</v>
      </c>
      <c r="BE2516" s="140">
        <f>IF(N2516="základní",J2516,0)</f>
        <v>0</v>
      </c>
      <c r="BF2516" s="140">
        <f>IF(N2516="snížená",J2516,0)</f>
        <v>11354.16</v>
      </c>
      <c r="BG2516" s="140">
        <f>IF(N2516="zákl. přenesená",J2516,0)</f>
        <v>0</v>
      </c>
      <c r="BH2516" s="140">
        <f>IF(N2516="sníž. přenesená",J2516,0)</f>
        <v>0</v>
      </c>
      <c r="BI2516" s="140">
        <f>IF(N2516="nulová",J2516,0)</f>
        <v>0</v>
      </c>
      <c r="BJ2516" s="17" t="s">
        <v>190</v>
      </c>
      <c r="BK2516" s="140">
        <f>ROUND(I2516*H2516,2)</f>
        <v>11354.16</v>
      </c>
      <c r="BL2516" s="17" t="s">
        <v>271</v>
      </c>
      <c r="BM2516" s="139" t="s">
        <v>2533</v>
      </c>
    </row>
    <row r="2517" spans="2:65" s="1" customFormat="1" ht="19.5">
      <c r="B2517" s="29"/>
      <c r="D2517" s="141" t="s">
        <v>192</v>
      </c>
      <c r="F2517" s="142" t="s">
        <v>2534</v>
      </c>
      <c r="L2517" s="29"/>
      <c r="M2517" s="143"/>
      <c r="T2517" s="53"/>
      <c r="AT2517" s="17" t="s">
        <v>192</v>
      </c>
      <c r="AU2517" s="17" t="s">
        <v>190</v>
      </c>
    </row>
    <row r="2518" spans="2:65" s="1" customFormat="1">
      <c r="B2518" s="29"/>
      <c r="D2518" s="144" t="s">
        <v>194</v>
      </c>
      <c r="F2518" s="145" t="s">
        <v>2535</v>
      </c>
      <c r="L2518" s="29"/>
      <c r="M2518" s="143"/>
      <c r="T2518" s="53"/>
      <c r="AT2518" s="17" t="s">
        <v>194</v>
      </c>
      <c r="AU2518" s="17" t="s">
        <v>190</v>
      </c>
    </row>
    <row r="2519" spans="2:65" s="12" customFormat="1">
      <c r="B2519" s="146"/>
      <c r="D2519" s="141" t="s">
        <v>196</v>
      </c>
      <c r="E2519" s="147" t="s">
        <v>1</v>
      </c>
      <c r="F2519" s="148" t="s">
        <v>2536</v>
      </c>
      <c r="H2519" s="147" t="s">
        <v>1</v>
      </c>
      <c r="L2519" s="146"/>
      <c r="M2519" s="149"/>
      <c r="T2519" s="150"/>
      <c r="AT2519" s="147" t="s">
        <v>196</v>
      </c>
      <c r="AU2519" s="147" t="s">
        <v>190</v>
      </c>
      <c r="AV2519" s="12" t="s">
        <v>80</v>
      </c>
      <c r="AW2519" s="12" t="s">
        <v>27</v>
      </c>
      <c r="AX2519" s="12" t="s">
        <v>72</v>
      </c>
      <c r="AY2519" s="147" t="s">
        <v>182</v>
      </c>
    </row>
    <row r="2520" spans="2:65" s="12" customFormat="1">
      <c r="B2520" s="146"/>
      <c r="D2520" s="141" t="s">
        <v>196</v>
      </c>
      <c r="E2520" s="147" t="s">
        <v>1</v>
      </c>
      <c r="F2520" s="148" t="s">
        <v>385</v>
      </c>
      <c r="H2520" s="147" t="s">
        <v>1</v>
      </c>
      <c r="L2520" s="146"/>
      <c r="M2520" s="149"/>
      <c r="T2520" s="150"/>
      <c r="AT2520" s="147" t="s">
        <v>196</v>
      </c>
      <c r="AU2520" s="147" t="s">
        <v>190</v>
      </c>
      <c r="AV2520" s="12" t="s">
        <v>80</v>
      </c>
      <c r="AW2520" s="12" t="s">
        <v>27</v>
      </c>
      <c r="AX2520" s="12" t="s">
        <v>72</v>
      </c>
      <c r="AY2520" s="147" t="s">
        <v>182</v>
      </c>
    </row>
    <row r="2521" spans="2:65" s="13" customFormat="1">
      <c r="B2521" s="151"/>
      <c r="D2521" s="141" t="s">
        <v>196</v>
      </c>
      <c r="E2521" s="152" t="s">
        <v>1</v>
      </c>
      <c r="F2521" s="153" t="s">
        <v>2537</v>
      </c>
      <c r="H2521" s="154">
        <v>59.515999999999998</v>
      </c>
      <c r="L2521" s="151"/>
      <c r="M2521" s="155"/>
      <c r="T2521" s="156"/>
      <c r="AT2521" s="152" t="s">
        <v>196</v>
      </c>
      <c r="AU2521" s="152" t="s">
        <v>190</v>
      </c>
      <c r="AV2521" s="13" t="s">
        <v>190</v>
      </c>
      <c r="AW2521" s="13" t="s">
        <v>27</v>
      </c>
      <c r="AX2521" s="13" t="s">
        <v>72</v>
      </c>
      <c r="AY2521" s="152" t="s">
        <v>182</v>
      </c>
    </row>
    <row r="2522" spans="2:65" s="12" customFormat="1">
      <c r="B2522" s="146"/>
      <c r="D2522" s="141" t="s">
        <v>196</v>
      </c>
      <c r="E2522" s="147" t="s">
        <v>1</v>
      </c>
      <c r="F2522" s="148" t="s">
        <v>2538</v>
      </c>
      <c r="H2522" s="147" t="s">
        <v>1</v>
      </c>
      <c r="L2522" s="146"/>
      <c r="M2522" s="149"/>
      <c r="T2522" s="150"/>
      <c r="AT2522" s="147" t="s">
        <v>196</v>
      </c>
      <c r="AU2522" s="147" t="s">
        <v>190</v>
      </c>
      <c r="AV2522" s="12" t="s">
        <v>80</v>
      </c>
      <c r="AW2522" s="12" t="s">
        <v>27</v>
      </c>
      <c r="AX2522" s="12" t="s">
        <v>72</v>
      </c>
      <c r="AY2522" s="147" t="s">
        <v>182</v>
      </c>
    </row>
    <row r="2523" spans="2:65" s="13" customFormat="1">
      <c r="B2523" s="151"/>
      <c r="D2523" s="141" t="s">
        <v>196</v>
      </c>
      <c r="E2523" s="152" t="s">
        <v>1</v>
      </c>
      <c r="F2523" s="153" t="s">
        <v>2539</v>
      </c>
      <c r="H2523" s="154">
        <v>-6.76</v>
      </c>
      <c r="L2523" s="151"/>
      <c r="M2523" s="155"/>
      <c r="T2523" s="156"/>
      <c r="AT2523" s="152" t="s">
        <v>196</v>
      </c>
      <c r="AU2523" s="152" t="s">
        <v>190</v>
      </c>
      <c r="AV2523" s="13" t="s">
        <v>190</v>
      </c>
      <c r="AW2523" s="13" t="s">
        <v>27</v>
      </c>
      <c r="AX2523" s="13" t="s">
        <v>72</v>
      </c>
      <c r="AY2523" s="152" t="s">
        <v>182</v>
      </c>
    </row>
    <row r="2524" spans="2:65" s="15" customFormat="1">
      <c r="B2524" s="172"/>
      <c r="D2524" s="141" t="s">
        <v>196</v>
      </c>
      <c r="E2524" s="173" t="s">
        <v>1</v>
      </c>
      <c r="F2524" s="174" t="s">
        <v>379</v>
      </c>
      <c r="H2524" s="175">
        <v>52.756</v>
      </c>
      <c r="L2524" s="172"/>
      <c r="M2524" s="176"/>
      <c r="T2524" s="177"/>
      <c r="AT2524" s="173" t="s">
        <v>196</v>
      </c>
      <c r="AU2524" s="173" t="s">
        <v>190</v>
      </c>
      <c r="AV2524" s="15" t="s">
        <v>106</v>
      </c>
      <c r="AW2524" s="15" t="s">
        <v>27</v>
      </c>
      <c r="AX2524" s="15" t="s">
        <v>72</v>
      </c>
      <c r="AY2524" s="173" t="s">
        <v>182</v>
      </c>
    </row>
    <row r="2525" spans="2:65" s="12" customFormat="1">
      <c r="B2525" s="146"/>
      <c r="D2525" s="141" t="s">
        <v>196</v>
      </c>
      <c r="E2525" s="147" t="s">
        <v>1</v>
      </c>
      <c r="F2525" s="148" t="s">
        <v>1050</v>
      </c>
      <c r="H2525" s="147" t="s">
        <v>1</v>
      </c>
      <c r="L2525" s="146"/>
      <c r="M2525" s="149"/>
      <c r="T2525" s="150"/>
      <c r="AT2525" s="147" t="s">
        <v>196</v>
      </c>
      <c r="AU2525" s="147" t="s">
        <v>190</v>
      </c>
      <c r="AV2525" s="12" t="s">
        <v>80</v>
      </c>
      <c r="AW2525" s="12" t="s">
        <v>27</v>
      </c>
      <c r="AX2525" s="12" t="s">
        <v>72</v>
      </c>
      <c r="AY2525" s="147" t="s">
        <v>182</v>
      </c>
    </row>
    <row r="2526" spans="2:65" s="13" customFormat="1">
      <c r="B2526" s="151"/>
      <c r="D2526" s="141" t="s">
        <v>196</v>
      </c>
      <c r="E2526" s="152" t="s">
        <v>1</v>
      </c>
      <c r="F2526" s="153" t="s">
        <v>2540</v>
      </c>
      <c r="H2526" s="154">
        <v>44.58</v>
      </c>
      <c r="L2526" s="151"/>
      <c r="M2526" s="155"/>
      <c r="T2526" s="156"/>
      <c r="AT2526" s="152" t="s">
        <v>196</v>
      </c>
      <c r="AU2526" s="152" t="s">
        <v>190</v>
      </c>
      <c r="AV2526" s="13" t="s">
        <v>190</v>
      </c>
      <c r="AW2526" s="13" t="s">
        <v>27</v>
      </c>
      <c r="AX2526" s="13" t="s">
        <v>72</v>
      </c>
      <c r="AY2526" s="152" t="s">
        <v>182</v>
      </c>
    </row>
    <row r="2527" spans="2:65" s="12" customFormat="1">
      <c r="B2527" s="146"/>
      <c r="D2527" s="141" t="s">
        <v>196</v>
      </c>
      <c r="E2527" s="147" t="s">
        <v>1</v>
      </c>
      <c r="F2527" s="148" t="s">
        <v>2538</v>
      </c>
      <c r="H2527" s="147" t="s">
        <v>1</v>
      </c>
      <c r="L2527" s="146"/>
      <c r="M2527" s="149"/>
      <c r="T2527" s="150"/>
      <c r="AT2527" s="147" t="s">
        <v>196</v>
      </c>
      <c r="AU2527" s="147" t="s">
        <v>190</v>
      </c>
      <c r="AV2527" s="12" t="s">
        <v>80</v>
      </c>
      <c r="AW2527" s="12" t="s">
        <v>27</v>
      </c>
      <c r="AX2527" s="12" t="s">
        <v>72</v>
      </c>
      <c r="AY2527" s="147" t="s">
        <v>182</v>
      </c>
    </row>
    <row r="2528" spans="2:65" s="13" customFormat="1">
      <c r="B2528" s="151"/>
      <c r="D2528" s="141" t="s">
        <v>196</v>
      </c>
      <c r="E2528" s="152" t="s">
        <v>1</v>
      </c>
      <c r="F2528" s="153" t="s">
        <v>2541</v>
      </c>
      <c r="H2528" s="154">
        <v>-3.5</v>
      </c>
      <c r="L2528" s="151"/>
      <c r="M2528" s="155"/>
      <c r="T2528" s="156"/>
      <c r="AT2528" s="152" t="s">
        <v>196</v>
      </c>
      <c r="AU2528" s="152" t="s">
        <v>190</v>
      </c>
      <c r="AV2528" s="13" t="s">
        <v>190</v>
      </c>
      <c r="AW2528" s="13" t="s">
        <v>27</v>
      </c>
      <c r="AX2528" s="13" t="s">
        <v>72</v>
      </c>
      <c r="AY2528" s="152" t="s">
        <v>182</v>
      </c>
    </row>
    <row r="2529" spans="2:65" s="15" customFormat="1">
      <c r="B2529" s="172"/>
      <c r="D2529" s="141" t="s">
        <v>196</v>
      </c>
      <c r="E2529" s="173" t="s">
        <v>1</v>
      </c>
      <c r="F2529" s="174" t="s">
        <v>379</v>
      </c>
      <c r="H2529" s="175">
        <v>41.08</v>
      </c>
      <c r="L2529" s="172"/>
      <c r="M2529" s="176"/>
      <c r="T2529" s="177"/>
      <c r="AT2529" s="173" t="s">
        <v>196</v>
      </c>
      <c r="AU2529" s="173" t="s">
        <v>190</v>
      </c>
      <c r="AV2529" s="15" t="s">
        <v>106</v>
      </c>
      <c r="AW2529" s="15" t="s">
        <v>27</v>
      </c>
      <c r="AX2529" s="15" t="s">
        <v>72</v>
      </c>
      <c r="AY2529" s="173" t="s">
        <v>182</v>
      </c>
    </row>
    <row r="2530" spans="2:65" s="14" customFormat="1">
      <c r="B2530" s="157"/>
      <c r="D2530" s="141" t="s">
        <v>196</v>
      </c>
      <c r="E2530" s="158" t="s">
        <v>1</v>
      </c>
      <c r="F2530" s="159" t="s">
        <v>201</v>
      </c>
      <c r="H2530" s="160">
        <v>93.835999999999999</v>
      </c>
      <c r="L2530" s="157"/>
      <c r="M2530" s="161"/>
      <c r="T2530" s="162"/>
      <c r="AT2530" s="158" t="s">
        <v>196</v>
      </c>
      <c r="AU2530" s="158" t="s">
        <v>190</v>
      </c>
      <c r="AV2530" s="14" t="s">
        <v>189</v>
      </c>
      <c r="AW2530" s="14" t="s">
        <v>27</v>
      </c>
      <c r="AX2530" s="14" t="s">
        <v>80</v>
      </c>
      <c r="AY2530" s="158" t="s">
        <v>182</v>
      </c>
    </row>
    <row r="2531" spans="2:65" s="1" customFormat="1" ht="33" customHeight="1">
      <c r="B2531" s="29"/>
      <c r="C2531" s="163" t="s">
        <v>2542</v>
      </c>
      <c r="D2531" s="163" t="s">
        <v>325</v>
      </c>
      <c r="E2531" s="164" t="s">
        <v>2543</v>
      </c>
      <c r="F2531" s="165" t="s">
        <v>2544</v>
      </c>
      <c r="G2531" s="166" t="s">
        <v>187</v>
      </c>
      <c r="H2531" s="167">
        <v>98.528000000000006</v>
      </c>
      <c r="I2531" s="168">
        <v>580</v>
      </c>
      <c r="J2531" s="168">
        <f>ROUND(I2531*H2531,2)</f>
        <v>57146.239999999998</v>
      </c>
      <c r="K2531" s="165" t="s">
        <v>188</v>
      </c>
      <c r="L2531" s="169"/>
      <c r="M2531" s="170" t="s">
        <v>1</v>
      </c>
      <c r="N2531" s="171" t="s">
        <v>38</v>
      </c>
      <c r="O2531" s="137">
        <v>0</v>
      </c>
      <c r="P2531" s="137">
        <f>O2531*H2531</f>
        <v>0</v>
      </c>
      <c r="Q2531" s="137">
        <v>2.1999999999999999E-2</v>
      </c>
      <c r="R2531" s="137">
        <f>Q2531*H2531</f>
        <v>2.1676160000000002</v>
      </c>
      <c r="S2531" s="137">
        <v>0</v>
      </c>
      <c r="T2531" s="138">
        <f>S2531*H2531</f>
        <v>0</v>
      </c>
      <c r="AR2531" s="139" t="s">
        <v>1381</v>
      </c>
      <c r="AT2531" s="139" t="s">
        <v>325</v>
      </c>
      <c r="AU2531" s="139" t="s">
        <v>190</v>
      </c>
      <c r="AY2531" s="17" t="s">
        <v>182</v>
      </c>
      <c r="BE2531" s="140">
        <f>IF(N2531="základní",J2531,0)</f>
        <v>0</v>
      </c>
      <c r="BF2531" s="140">
        <f>IF(N2531="snížená",J2531,0)</f>
        <v>57146.239999999998</v>
      </c>
      <c r="BG2531" s="140">
        <f>IF(N2531="zákl. přenesená",J2531,0)</f>
        <v>0</v>
      </c>
      <c r="BH2531" s="140">
        <f>IF(N2531="sníž. přenesená",J2531,0)</f>
        <v>0</v>
      </c>
      <c r="BI2531" s="140">
        <f>IF(N2531="nulová",J2531,0)</f>
        <v>0</v>
      </c>
      <c r="BJ2531" s="17" t="s">
        <v>190</v>
      </c>
      <c r="BK2531" s="140">
        <f>ROUND(I2531*H2531,2)</f>
        <v>57146.239999999998</v>
      </c>
      <c r="BL2531" s="17" t="s">
        <v>271</v>
      </c>
      <c r="BM2531" s="139" t="s">
        <v>2545</v>
      </c>
    </row>
    <row r="2532" spans="2:65" s="1" customFormat="1" ht="19.5">
      <c r="B2532" s="29"/>
      <c r="D2532" s="141" t="s">
        <v>192</v>
      </c>
      <c r="F2532" s="142" t="s">
        <v>2544</v>
      </c>
      <c r="L2532" s="29"/>
      <c r="M2532" s="143"/>
      <c r="T2532" s="53"/>
      <c r="AT2532" s="17" t="s">
        <v>192</v>
      </c>
      <c r="AU2532" s="17" t="s">
        <v>190</v>
      </c>
    </row>
    <row r="2533" spans="2:65" s="13" customFormat="1">
      <c r="B2533" s="151"/>
      <c r="D2533" s="141" t="s">
        <v>196</v>
      </c>
      <c r="F2533" s="153" t="s">
        <v>2546</v>
      </c>
      <c r="H2533" s="154">
        <v>98.528000000000006</v>
      </c>
      <c r="L2533" s="151"/>
      <c r="M2533" s="155"/>
      <c r="T2533" s="156"/>
      <c r="AT2533" s="152" t="s">
        <v>196</v>
      </c>
      <c r="AU2533" s="152" t="s">
        <v>190</v>
      </c>
      <c r="AV2533" s="13" t="s">
        <v>190</v>
      </c>
      <c r="AW2533" s="13" t="s">
        <v>4</v>
      </c>
      <c r="AX2533" s="13" t="s">
        <v>80</v>
      </c>
      <c r="AY2533" s="152" t="s">
        <v>182</v>
      </c>
    </row>
    <row r="2534" spans="2:65" s="1" customFormat="1" ht="37.9" customHeight="1">
      <c r="B2534" s="29"/>
      <c r="C2534" s="129" t="s">
        <v>2547</v>
      </c>
      <c r="D2534" s="129" t="s">
        <v>184</v>
      </c>
      <c r="E2534" s="130" t="s">
        <v>2548</v>
      </c>
      <c r="F2534" s="131" t="s">
        <v>2549</v>
      </c>
      <c r="G2534" s="132" t="s">
        <v>187</v>
      </c>
      <c r="H2534" s="133">
        <v>56.465000000000003</v>
      </c>
      <c r="I2534" s="134">
        <v>658</v>
      </c>
      <c r="J2534" s="134">
        <f>ROUND(I2534*H2534,2)</f>
        <v>37153.97</v>
      </c>
      <c r="K2534" s="131" t="s">
        <v>188</v>
      </c>
      <c r="L2534" s="29"/>
      <c r="M2534" s="135" t="s">
        <v>1</v>
      </c>
      <c r="N2534" s="136" t="s">
        <v>38</v>
      </c>
      <c r="O2534" s="137">
        <v>0.81599999999999995</v>
      </c>
      <c r="P2534" s="137">
        <f>O2534*H2534</f>
        <v>46.07544</v>
      </c>
      <c r="Q2534" s="137">
        <v>5.3E-3</v>
      </c>
      <c r="R2534" s="137">
        <f>Q2534*H2534</f>
        <v>0.29926450000000004</v>
      </c>
      <c r="S2534" s="137">
        <v>0</v>
      </c>
      <c r="T2534" s="138">
        <f>S2534*H2534</f>
        <v>0</v>
      </c>
      <c r="AR2534" s="139" t="s">
        <v>271</v>
      </c>
      <c r="AT2534" s="139" t="s">
        <v>184</v>
      </c>
      <c r="AU2534" s="139" t="s">
        <v>190</v>
      </c>
      <c r="AY2534" s="17" t="s">
        <v>182</v>
      </c>
      <c r="BE2534" s="140">
        <f>IF(N2534="základní",J2534,0)</f>
        <v>0</v>
      </c>
      <c r="BF2534" s="140">
        <f>IF(N2534="snížená",J2534,0)</f>
        <v>37153.97</v>
      </c>
      <c r="BG2534" s="140">
        <f>IF(N2534="zákl. přenesená",J2534,0)</f>
        <v>0</v>
      </c>
      <c r="BH2534" s="140">
        <f>IF(N2534="sníž. přenesená",J2534,0)</f>
        <v>0</v>
      </c>
      <c r="BI2534" s="140">
        <f>IF(N2534="nulová",J2534,0)</f>
        <v>0</v>
      </c>
      <c r="BJ2534" s="17" t="s">
        <v>190</v>
      </c>
      <c r="BK2534" s="140">
        <f>ROUND(I2534*H2534,2)</f>
        <v>37153.97</v>
      </c>
      <c r="BL2534" s="17" t="s">
        <v>271</v>
      </c>
      <c r="BM2534" s="139" t="s">
        <v>2550</v>
      </c>
    </row>
    <row r="2535" spans="2:65" s="1" customFormat="1" ht="29.25">
      <c r="B2535" s="29"/>
      <c r="D2535" s="141" t="s">
        <v>192</v>
      </c>
      <c r="F2535" s="142" t="s">
        <v>2551</v>
      </c>
      <c r="L2535" s="29"/>
      <c r="M2535" s="143"/>
      <c r="T2535" s="53"/>
      <c r="AT2535" s="17" t="s">
        <v>192</v>
      </c>
      <c r="AU2535" s="17" t="s">
        <v>190</v>
      </c>
    </row>
    <row r="2536" spans="2:65" s="1" customFormat="1">
      <c r="B2536" s="29"/>
      <c r="D2536" s="144" t="s">
        <v>194</v>
      </c>
      <c r="F2536" s="145" t="s">
        <v>2552</v>
      </c>
      <c r="L2536" s="29"/>
      <c r="M2536" s="143"/>
      <c r="T2536" s="53"/>
      <c r="AT2536" s="17" t="s">
        <v>194</v>
      </c>
      <c r="AU2536" s="17" t="s">
        <v>190</v>
      </c>
    </row>
    <row r="2537" spans="2:65" s="13" customFormat="1">
      <c r="B2537" s="151"/>
      <c r="D2537" s="141" t="s">
        <v>196</v>
      </c>
      <c r="E2537" s="152" t="s">
        <v>1</v>
      </c>
      <c r="F2537" s="153" t="s">
        <v>126</v>
      </c>
      <c r="H2537" s="154">
        <v>56.465000000000003</v>
      </c>
      <c r="L2537" s="151"/>
      <c r="M2537" s="155"/>
      <c r="T2537" s="156"/>
      <c r="AT2537" s="152" t="s">
        <v>196</v>
      </c>
      <c r="AU2537" s="152" t="s">
        <v>190</v>
      </c>
      <c r="AV2537" s="13" t="s">
        <v>190</v>
      </c>
      <c r="AW2537" s="13" t="s">
        <v>27</v>
      </c>
      <c r="AX2537" s="13" t="s">
        <v>80</v>
      </c>
      <c r="AY2537" s="152" t="s">
        <v>182</v>
      </c>
    </row>
    <row r="2538" spans="2:65" s="1" customFormat="1" ht="24.2" customHeight="1">
      <c r="B2538" s="29"/>
      <c r="C2538" s="163" t="s">
        <v>2553</v>
      </c>
      <c r="D2538" s="163" t="s">
        <v>325</v>
      </c>
      <c r="E2538" s="164" t="s">
        <v>2554</v>
      </c>
      <c r="F2538" s="165" t="s">
        <v>2555</v>
      </c>
      <c r="G2538" s="166" t="s">
        <v>187</v>
      </c>
      <c r="H2538" s="167">
        <v>59.287999999999997</v>
      </c>
      <c r="I2538" s="168">
        <v>449</v>
      </c>
      <c r="J2538" s="168">
        <f>ROUND(I2538*H2538,2)</f>
        <v>26620.31</v>
      </c>
      <c r="K2538" s="165" t="s">
        <v>188</v>
      </c>
      <c r="L2538" s="169"/>
      <c r="M2538" s="170" t="s">
        <v>1</v>
      </c>
      <c r="N2538" s="171" t="s">
        <v>38</v>
      </c>
      <c r="O2538" s="137">
        <v>0</v>
      </c>
      <c r="P2538" s="137">
        <f>O2538*H2538</f>
        <v>0</v>
      </c>
      <c r="Q2538" s="137">
        <v>2.1999999999999999E-2</v>
      </c>
      <c r="R2538" s="137">
        <f>Q2538*H2538</f>
        <v>1.3043359999999999</v>
      </c>
      <c r="S2538" s="137">
        <v>0</v>
      </c>
      <c r="T2538" s="138">
        <f>S2538*H2538</f>
        <v>0</v>
      </c>
      <c r="AR2538" s="139" t="s">
        <v>1381</v>
      </c>
      <c r="AT2538" s="139" t="s">
        <v>325</v>
      </c>
      <c r="AU2538" s="139" t="s">
        <v>190</v>
      </c>
      <c r="AY2538" s="17" t="s">
        <v>182</v>
      </c>
      <c r="BE2538" s="140">
        <f>IF(N2538="základní",J2538,0)</f>
        <v>0</v>
      </c>
      <c r="BF2538" s="140">
        <f>IF(N2538="snížená",J2538,0)</f>
        <v>26620.31</v>
      </c>
      <c r="BG2538" s="140">
        <f>IF(N2538="zákl. přenesená",J2538,0)</f>
        <v>0</v>
      </c>
      <c r="BH2538" s="140">
        <f>IF(N2538="sníž. přenesená",J2538,0)</f>
        <v>0</v>
      </c>
      <c r="BI2538" s="140">
        <f>IF(N2538="nulová",J2538,0)</f>
        <v>0</v>
      </c>
      <c r="BJ2538" s="17" t="s">
        <v>190</v>
      </c>
      <c r="BK2538" s="140">
        <f>ROUND(I2538*H2538,2)</f>
        <v>26620.31</v>
      </c>
      <c r="BL2538" s="17" t="s">
        <v>271</v>
      </c>
      <c r="BM2538" s="139" t="s">
        <v>2556</v>
      </c>
    </row>
    <row r="2539" spans="2:65" s="1" customFormat="1" ht="19.5">
      <c r="B2539" s="29"/>
      <c r="D2539" s="141" t="s">
        <v>192</v>
      </c>
      <c r="F2539" s="142" t="s">
        <v>2555</v>
      </c>
      <c r="L2539" s="29"/>
      <c r="M2539" s="143"/>
      <c r="T2539" s="53"/>
      <c r="AT2539" s="17" t="s">
        <v>192</v>
      </c>
      <c r="AU2539" s="17" t="s">
        <v>190</v>
      </c>
    </row>
    <row r="2540" spans="2:65" s="13" customFormat="1">
      <c r="B2540" s="151"/>
      <c r="D2540" s="141" t="s">
        <v>196</v>
      </c>
      <c r="F2540" s="153" t="s">
        <v>2557</v>
      </c>
      <c r="H2540" s="154">
        <v>59.287999999999997</v>
      </c>
      <c r="L2540" s="151"/>
      <c r="M2540" s="155"/>
      <c r="T2540" s="156"/>
      <c r="AT2540" s="152" t="s">
        <v>196</v>
      </c>
      <c r="AU2540" s="152" t="s">
        <v>190</v>
      </c>
      <c r="AV2540" s="13" t="s">
        <v>190</v>
      </c>
      <c r="AW2540" s="13" t="s">
        <v>4</v>
      </c>
      <c r="AX2540" s="13" t="s">
        <v>80</v>
      </c>
      <c r="AY2540" s="152" t="s">
        <v>182</v>
      </c>
    </row>
    <row r="2541" spans="2:65" s="1" customFormat="1" ht="24.2" customHeight="1">
      <c r="B2541" s="29"/>
      <c r="C2541" s="129" t="s">
        <v>2558</v>
      </c>
      <c r="D2541" s="129" t="s">
        <v>184</v>
      </c>
      <c r="E2541" s="130" t="s">
        <v>2559</v>
      </c>
      <c r="F2541" s="131" t="s">
        <v>2560</v>
      </c>
      <c r="G2541" s="132" t="s">
        <v>187</v>
      </c>
      <c r="H2541" s="133">
        <v>22.74</v>
      </c>
      <c r="I2541" s="134">
        <v>444</v>
      </c>
      <c r="J2541" s="134">
        <f>ROUND(I2541*H2541,2)</f>
        <v>10096.56</v>
      </c>
      <c r="K2541" s="131" t="s">
        <v>188</v>
      </c>
      <c r="L2541" s="29"/>
      <c r="M2541" s="135" t="s">
        <v>1</v>
      </c>
      <c r="N2541" s="136" t="s">
        <v>38</v>
      </c>
      <c r="O2541" s="137">
        <v>0.27800000000000002</v>
      </c>
      <c r="P2541" s="137">
        <f>O2541*H2541</f>
        <v>6.32172</v>
      </c>
      <c r="Q2541" s="137">
        <v>1.5E-3</v>
      </c>
      <c r="R2541" s="137">
        <f>Q2541*H2541</f>
        <v>3.4110000000000001E-2</v>
      </c>
      <c r="S2541" s="137">
        <v>0</v>
      </c>
      <c r="T2541" s="138">
        <f>S2541*H2541</f>
        <v>0</v>
      </c>
      <c r="AR2541" s="139" t="s">
        <v>271</v>
      </c>
      <c r="AT2541" s="139" t="s">
        <v>184</v>
      </c>
      <c r="AU2541" s="139" t="s">
        <v>190</v>
      </c>
      <c r="AY2541" s="17" t="s">
        <v>182</v>
      </c>
      <c r="BE2541" s="140">
        <f>IF(N2541="základní",J2541,0)</f>
        <v>0</v>
      </c>
      <c r="BF2541" s="140">
        <f>IF(N2541="snížená",J2541,0)</f>
        <v>10096.56</v>
      </c>
      <c r="BG2541" s="140">
        <f>IF(N2541="zákl. přenesená",J2541,0)</f>
        <v>0</v>
      </c>
      <c r="BH2541" s="140">
        <f>IF(N2541="sníž. přenesená",J2541,0)</f>
        <v>0</v>
      </c>
      <c r="BI2541" s="140">
        <f>IF(N2541="nulová",J2541,0)</f>
        <v>0</v>
      </c>
      <c r="BJ2541" s="17" t="s">
        <v>190</v>
      </c>
      <c r="BK2541" s="140">
        <f>ROUND(I2541*H2541,2)</f>
        <v>10096.56</v>
      </c>
      <c r="BL2541" s="17" t="s">
        <v>271</v>
      </c>
      <c r="BM2541" s="139" t="s">
        <v>2561</v>
      </c>
    </row>
    <row r="2542" spans="2:65" s="1" customFormat="1">
      <c r="B2542" s="29"/>
      <c r="D2542" s="141" t="s">
        <v>192</v>
      </c>
      <c r="F2542" s="142" t="s">
        <v>2562</v>
      </c>
      <c r="L2542" s="29"/>
      <c r="M2542" s="143"/>
      <c r="T2542" s="53"/>
      <c r="AT2542" s="17" t="s">
        <v>192</v>
      </c>
      <c r="AU2542" s="17" t="s">
        <v>190</v>
      </c>
    </row>
    <row r="2543" spans="2:65" s="1" customFormat="1">
      <c r="B2543" s="29"/>
      <c r="D2543" s="144" t="s">
        <v>194</v>
      </c>
      <c r="F2543" s="145" t="s">
        <v>2563</v>
      </c>
      <c r="L2543" s="29"/>
      <c r="M2543" s="143"/>
      <c r="T2543" s="53"/>
      <c r="AT2543" s="17" t="s">
        <v>194</v>
      </c>
      <c r="AU2543" s="17" t="s">
        <v>190</v>
      </c>
    </row>
    <row r="2544" spans="2:65" s="12" customFormat="1">
      <c r="B2544" s="146"/>
      <c r="D2544" s="141" t="s">
        <v>196</v>
      </c>
      <c r="E2544" s="147" t="s">
        <v>1</v>
      </c>
      <c r="F2544" s="148" t="s">
        <v>2564</v>
      </c>
      <c r="H2544" s="147" t="s">
        <v>1</v>
      </c>
      <c r="L2544" s="146"/>
      <c r="M2544" s="149"/>
      <c r="T2544" s="150"/>
      <c r="AT2544" s="147" t="s">
        <v>196</v>
      </c>
      <c r="AU2544" s="147" t="s">
        <v>190</v>
      </c>
      <c r="AV2544" s="12" t="s">
        <v>80</v>
      </c>
      <c r="AW2544" s="12" t="s">
        <v>27</v>
      </c>
      <c r="AX2544" s="12" t="s">
        <v>72</v>
      </c>
      <c r="AY2544" s="147" t="s">
        <v>182</v>
      </c>
    </row>
    <row r="2545" spans="2:65" s="13" customFormat="1">
      <c r="B2545" s="151"/>
      <c r="D2545" s="141" t="s">
        <v>196</v>
      </c>
      <c r="E2545" s="152" t="s">
        <v>1</v>
      </c>
      <c r="F2545" s="153" t="s">
        <v>2565</v>
      </c>
      <c r="H2545" s="154">
        <v>18.82</v>
      </c>
      <c r="L2545" s="151"/>
      <c r="M2545" s="155"/>
      <c r="T2545" s="156"/>
      <c r="AT2545" s="152" t="s">
        <v>196</v>
      </c>
      <c r="AU2545" s="152" t="s">
        <v>190</v>
      </c>
      <c r="AV2545" s="13" t="s">
        <v>190</v>
      </c>
      <c r="AW2545" s="13" t="s">
        <v>27</v>
      </c>
      <c r="AX2545" s="13" t="s">
        <v>72</v>
      </c>
      <c r="AY2545" s="152" t="s">
        <v>182</v>
      </c>
    </row>
    <row r="2546" spans="2:65" s="12" customFormat="1">
      <c r="B2546" s="146"/>
      <c r="D2546" s="141" t="s">
        <v>196</v>
      </c>
      <c r="E2546" s="147" t="s">
        <v>1</v>
      </c>
      <c r="F2546" s="148" t="s">
        <v>2566</v>
      </c>
      <c r="H2546" s="147" t="s">
        <v>1</v>
      </c>
      <c r="L2546" s="146"/>
      <c r="M2546" s="149"/>
      <c r="T2546" s="150"/>
      <c r="AT2546" s="147" t="s">
        <v>196</v>
      </c>
      <c r="AU2546" s="147" t="s">
        <v>190</v>
      </c>
      <c r="AV2546" s="12" t="s">
        <v>80</v>
      </c>
      <c r="AW2546" s="12" t="s">
        <v>27</v>
      </c>
      <c r="AX2546" s="12" t="s">
        <v>72</v>
      </c>
      <c r="AY2546" s="147" t="s">
        <v>182</v>
      </c>
    </row>
    <row r="2547" spans="2:65" s="13" customFormat="1">
      <c r="B2547" s="151"/>
      <c r="D2547" s="141" t="s">
        <v>196</v>
      </c>
      <c r="E2547" s="152" t="s">
        <v>1</v>
      </c>
      <c r="F2547" s="153" t="s">
        <v>2567</v>
      </c>
      <c r="H2547" s="154">
        <v>3.92</v>
      </c>
      <c r="L2547" s="151"/>
      <c r="M2547" s="155"/>
      <c r="T2547" s="156"/>
      <c r="AT2547" s="152" t="s">
        <v>196</v>
      </c>
      <c r="AU2547" s="152" t="s">
        <v>190</v>
      </c>
      <c r="AV2547" s="13" t="s">
        <v>190</v>
      </c>
      <c r="AW2547" s="13" t="s">
        <v>27</v>
      </c>
      <c r="AX2547" s="13" t="s">
        <v>72</v>
      </c>
      <c r="AY2547" s="152" t="s">
        <v>182</v>
      </c>
    </row>
    <row r="2548" spans="2:65" s="14" customFormat="1">
      <c r="B2548" s="157"/>
      <c r="D2548" s="141" t="s">
        <v>196</v>
      </c>
      <c r="E2548" s="158" t="s">
        <v>1</v>
      </c>
      <c r="F2548" s="159" t="s">
        <v>201</v>
      </c>
      <c r="H2548" s="160">
        <v>22.74</v>
      </c>
      <c r="L2548" s="157"/>
      <c r="M2548" s="161"/>
      <c r="T2548" s="162"/>
      <c r="AT2548" s="158" t="s">
        <v>196</v>
      </c>
      <c r="AU2548" s="158" t="s">
        <v>190</v>
      </c>
      <c r="AV2548" s="14" t="s">
        <v>189</v>
      </c>
      <c r="AW2548" s="14" t="s">
        <v>27</v>
      </c>
      <c r="AX2548" s="14" t="s">
        <v>80</v>
      </c>
      <c r="AY2548" s="158" t="s">
        <v>182</v>
      </c>
    </row>
    <row r="2549" spans="2:65" s="1" customFormat="1" ht="24.2" customHeight="1">
      <c r="B2549" s="29"/>
      <c r="C2549" s="129" t="s">
        <v>2568</v>
      </c>
      <c r="D2549" s="129" t="s">
        <v>184</v>
      </c>
      <c r="E2549" s="130" t="s">
        <v>2569</v>
      </c>
      <c r="F2549" s="131" t="s">
        <v>2570</v>
      </c>
      <c r="G2549" s="132" t="s">
        <v>265</v>
      </c>
      <c r="H2549" s="133">
        <v>4.2779999999999996</v>
      </c>
      <c r="I2549" s="134">
        <v>771</v>
      </c>
      <c r="J2549" s="134">
        <f>ROUND(I2549*H2549,2)</f>
        <v>3298.34</v>
      </c>
      <c r="K2549" s="131" t="s">
        <v>188</v>
      </c>
      <c r="L2549" s="29"/>
      <c r="M2549" s="135" t="s">
        <v>1</v>
      </c>
      <c r="N2549" s="136" t="s">
        <v>38</v>
      </c>
      <c r="O2549" s="137">
        <v>0.86099999999999999</v>
      </c>
      <c r="P2549" s="137">
        <f>O2549*H2549</f>
        <v>3.6833579999999997</v>
      </c>
      <c r="Q2549" s="137">
        <v>0</v>
      </c>
      <c r="R2549" s="137">
        <f>Q2549*H2549</f>
        <v>0</v>
      </c>
      <c r="S2549" s="137">
        <v>0</v>
      </c>
      <c r="T2549" s="138">
        <f>S2549*H2549</f>
        <v>0</v>
      </c>
      <c r="AR2549" s="139" t="s">
        <v>271</v>
      </c>
      <c r="AT2549" s="139" t="s">
        <v>184</v>
      </c>
      <c r="AU2549" s="139" t="s">
        <v>190</v>
      </c>
      <c r="AY2549" s="17" t="s">
        <v>182</v>
      </c>
      <c r="BE2549" s="140">
        <f>IF(N2549="základní",J2549,0)</f>
        <v>0</v>
      </c>
      <c r="BF2549" s="140">
        <f>IF(N2549="snížená",J2549,0)</f>
        <v>3298.34</v>
      </c>
      <c r="BG2549" s="140">
        <f>IF(N2549="zákl. přenesená",J2549,0)</f>
        <v>0</v>
      </c>
      <c r="BH2549" s="140">
        <f>IF(N2549="sníž. přenesená",J2549,0)</f>
        <v>0</v>
      </c>
      <c r="BI2549" s="140">
        <f>IF(N2549="nulová",J2549,0)</f>
        <v>0</v>
      </c>
      <c r="BJ2549" s="17" t="s">
        <v>190</v>
      </c>
      <c r="BK2549" s="140">
        <f>ROUND(I2549*H2549,2)</f>
        <v>3298.34</v>
      </c>
      <c r="BL2549" s="17" t="s">
        <v>271</v>
      </c>
      <c r="BM2549" s="139" t="s">
        <v>2571</v>
      </c>
    </row>
    <row r="2550" spans="2:65" s="1" customFormat="1" ht="29.25">
      <c r="B2550" s="29"/>
      <c r="D2550" s="141" t="s">
        <v>192</v>
      </c>
      <c r="F2550" s="142" t="s">
        <v>2572</v>
      </c>
      <c r="L2550" s="29"/>
      <c r="M2550" s="143"/>
      <c r="T2550" s="53"/>
      <c r="AT2550" s="17" t="s">
        <v>192</v>
      </c>
      <c r="AU2550" s="17" t="s">
        <v>190</v>
      </c>
    </row>
    <row r="2551" spans="2:65" s="1" customFormat="1">
      <c r="B2551" s="29"/>
      <c r="D2551" s="144" t="s">
        <v>194</v>
      </c>
      <c r="F2551" s="145" t="s">
        <v>2573</v>
      </c>
      <c r="L2551" s="29"/>
      <c r="M2551" s="143"/>
      <c r="T2551" s="53"/>
      <c r="AT2551" s="17" t="s">
        <v>194</v>
      </c>
      <c r="AU2551" s="17" t="s">
        <v>190</v>
      </c>
    </row>
    <row r="2552" spans="2:65" s="11" customFormat="1" ht="22.9" customHeight="1">
      <c r="B2552" s="118"/>
      <c r="D2552" s="119" t="s">
        <v>71</v>
      </c>
      <c r="E2552" s="127" t="s">
        <v>2574</v>
      </c>
      <c r="F2552" s="127" t="s">
        <v>2575</v>
      </c>
      <c r="J2552" s="128">
        <f>BK2552</f>
        <v>184398.30000000002</v>
      </c>
      <c r="L2552" s="118"/>
      <c r="M2552" s="122"/>
      <c r="P2552" s="123">
        <f>SUM(P2553:P2586)</f>
        <v>107.10622999999998</v>
      </c>
      <c r="R2552" s="123">
        <f>SUM(R2553:R2586)</f>
        <v>1.5654716</v>
      </c>
      <c r="T2552" s="124">
        <f>SUM(T2553:T2586)</f>
        <v>0</v>
      </c>
      <c r="AR2552" s="119" t="s">
        <v>190</v>
      </c>
      <c r="AT2552" s="125" t="s">
        <v>71</v>
      </c>
      <c r="AU2552" s="125" t="s">
        <v>80</v>
      </c>
      <c r="AY2552" s="119" t="s">
        <v>182</v>
      </c>
      <c r="BK2552" s="126">
        <f>SUM(BK2553:BK2586)</f>
        <v>184398.30000000002</v>
      </c>
    </row>
    <row r="2553" spans="2:65" s="1" customFormat="1" ht="33" customHeight="1">
      <c r="B2553" s="29"/>
      <c r="C2553" s="129" t="s">
        <v>2576</v>
      </c>
      <c r="D2553" s="129" t="s">
        <v>184</v>
      </c>
      <c r="E2553" s="130" t="s">
        <v>2577</v>
      </c>
      <c r="F2553" s="131" t="s">
        <v>2578</v>
      </c>
      <c r="G2553" s="132" t="s">
        <v>187</v>
      </c>
      <c r="H2553" s="133">
        <v>56.465000000000003</v>
      </c>
      <c r="I2553" s="134">
        <v>288</v>
      </c>
      <c r="J2553" s="134">
        <f>ROUND(I2553*H2553,2)</f>
        <v>16261.92</v>
      </c>
      <c r="K2553" s="131" t="s">
        <v>188</v>
      </c>
      <c r="L2553" s="29"/>
      <c r="M2553" s="135" t="s">
        <v>1</v>
      </c>
      <c r="N2553" s="136" t="s">
        <v>38</v>
      </c>
      <c r="O2553" s="137">
        <v>0.245</v>
      </c>
      <c r="P2553" s="137">
        <f>O2553*H2553</f>
        <v>13.833925000000001</v>
      </c>
      <c r="Q2553" s="137">
        <v>7.5799999999999999E-3</v>
      </c>
      <c r="R2553" s="137">
        <f>Q2553*H2553</f>
        <v>0.42800470000000002</v>
      </c>
      <c r="S2553" s="137">
        <v>0</v>
      </c>
      <c r="T2553" s="138">
        <f>S2553*H2553</f>
        <v>0</v>
      </c>
      <c r="AR2553" s="139" t="s">
        <v>271</v>
      </c>
      <c r="AT2553" s="139" t="s">
        <v>184</v>
      </c>
      <c r="AU2553" s="139" t="s">
        <v>190</v>
      </c>
      <c r="AY2553" s="17" t="s">
        <v>182</v>
      </c>
      <c r="BE2553" s="140">
        <f>IF(N2553="základní",J2553,0)</f>
        <v>0</v>
      </c>
      <c r="BF2553" s="140">
        <f>IF(N2553="snížená",J2553,0)</f>
        <v>16261.92</v>
      </c>
      <c r="BG2553" s="140">
        <f>IF(N2553="zákl. přenesená",J2553,0)</f>
        <v>0</v>
      </c>
      <c r="BH2553" s="140">
        <f>IF(N2553="sníž. přenesená",J2553,0)</f>
        <v>0</v>
      </c>
      <c r="BI2553" s="140">
        <f>IF(N2553="nulová",J2553,0)</f>
        <v>0</v>
      </c>
      <c r="BJ2553" s="17" t="s">
        <v>190</v>
      </c>
      <c r="BK2553" s="140">
        <f>ROUND(I2553*H2553,2)</f>
        <v>16261.92</v>
      </c>
      <c r="BL2553" s="17" t="s">
        <v>271</v>
      </c>
      <c r="BM2553" s="139" t="s">
        <v>2579</v>
      </c>
    </row>
    <row r="2554" spans="2:65" s="1" customFormat="1" ht="29.25">
      <c r="B2554" s="29"/>
      <c r="D2554" s="141" t="s">
        <v>192</v>
      </c>
      <c r="F2554" s="142" t="s">
        <v>2580</v>
      </c>
      <c r="L2554" s="29"/>
      <c r="M2554" s="143"/>
      <c r="T2554" s="53"/>
      <c r="AT2554" s="17" t="s">
        <v>192</v>
      </c>
      <c r="AU2554" s="17" t="s">
        <v>190</v>
      </c>
    </row>
    <row r="2555" spans="2:65" s="1" customFormat="1">
      <c r="B2555" s="29"/>
      <c r="D2555" s="144" t="s">
        <v>194</v>
      </c>
      <c r="F2555" s="145" t="s">
        <v>2581</v>
      </c>
      <c r="L2555" s="29"/>
      <c r="M2555" s="143"/>
      <c r="T2555" s="53"/>
      <c r="AT2555" s="17" t="s">
        <v>194</v>
      </c>
      <c r="AU2555" s="17" t="s">
        <v>190</v>
      </c>
    </row>
    <row r="2556" spans="2:65" s="12" customFormat="1">
      <c r="B2556" s="146"/>
      <c r="D2556" s="141" t="s">
        <v>196</v>
      </c>
      <c r="E2556" s="147" t="s">
        <v>1</v>
      </c>
      <c r="F2556" s="148" t="s">
        <v>351</v>
      </c>
      <c r="H2556" s="147" t="s">
        <v>1</v>
      </c>
      <c r="L2556" s="146"/>
      <c r="M2556" s="149"/>
      <c r="T2556" s="150"/>
      <c r="AT2556" s="147" t="s">
        <v>196</v>
      </c>
      <c r="AU2556" s="147" t="s">
        <v>190</v>
      </c>
      <c r="AV2556" s="12" t="s">
        <v>80</v>
      </c>
      <c r="AW2556" s="12" t="s">
        <v>27</v>
      </c>
      <c r="AX2556" s="12" t="s">
        <v>72</v>
      </c>
      <c r="AY2556" s="147" t="s">
        <v>182</v>
      </c>
    </row>
    <row r="2557" spans="2:65" s="12" customFormat="1">
      <c r="B2557" s="146"/>
      <c r="D2557" s="141" t="s">
        <v>196</v>
      </c>
      <c r="E2557" s="147" t="s">
        <v>1</v>
      </c>
      <c r="F2557" s="148" t="s">
        <v>2582</v>
      </c>
      <c r="H2557" s="147" t="s">
        <v>1</v>
      </c>
      <c r="L2557" s="146"/>
      <c r="M2557" s="149"/>
      <c r="T2557" s="150"/>
      <c r="AT2557" s="147" t="s">
        <v>196</v>
      </c>
      <c r="AU2557" s="147" t="s">
        <v>190</v>
      </c>
      <c r="AV2557" s="12" t="s">
        <v>80</v>
      </c>
      <c r="AW2557" s="12" t="s">
        <v>27</v>
      </c>
      <c r="AX2557" s="12" t="s">
        <v>72</v>
      </c>
      <c r="AY2557" s="147" t="s">
        <v>182</v>
      </c>
    </row>
    <row r="2558" spans="2:65" s="12" customFormat="1">
      <c r="B2558" s="146"/>
      <c r="D2558" s="141" t="s">
        <v>196</v>
      </c>
      <c r="E2558" s="147" t="s">
        <v>1</v>
      </c>
      <c r="F2558" s="148" t="s">
        <v>1268</v>
      </c>
      <c r="H2558" s="147" t="s">
        <v>1</v>
      </c>
      <c r="L2558" s="146"/>
      <c r="M2558" s="149"/>
      <c r="T2558" s="150"/>
      <c r="AT2558" s="147" t="s">
        <v>196</v>
      </c>
      <c r="AU2558" s="147" t="s">
        <v>190</v>
      </c>
      <c r="AV2558" s="12" t="s">
        <v>80</v>
      </c>
      <c r="AW2558" s="12" t="s">
        <v>27</v>
      </c>
      <c r="AX2558" s="12" t="s">
        <v>72</v>
      </c>
      <c r="AY2558" s="147" t="s">
        <v>182</v>
      </c>
    </row>
    <row r="2559" spans="2:65" s="12" customFormat="1">
      <c r="B2559" s="146"/>
      <c r="D2559" s="141" t="s">
        <v>196</v>
      </c>
      <c r="E2559" s="147" t="s">
        <v>1</v>
      </c>
      <c r="F2559" s="148" t="s">
        <v>1267</v>
      </c>
      <c r="H2559" s="147" t="s">
        <v>1</v>
      </c>
      <c r="L2559" s="146"/>
      <c r="M2559" s="149"/>
      <c r="T2559" s="150"/>
      <c r="AT2559" s="147" t="s">
        <v>196</v>
      </c>
      <c r="AU2559" s="147" t="s">
        <v>190</v>
      </c>
      <c r="AV2559" s="12" t="s">
        <v>80</v>
      </c>
      <c r="AW2559" s="12" t="s">
        <v>27</v>
      </c>
      <c r="AX2559" s="12" t="s">
        <v>72</v>
      </c>
      <c r="AY2559" s="147" t="s">
        <v>182</v>
      </c>
    </row>
    <row r="2560" spans="2:65" s="12" customFormat="1">
      <c r="B2560" s="146"/>
      <c r="D2560" s="141" t="s">
        <v>196</v>
      </c>
      <c r="E2560" s="147" t="s">
        <v>1</v>
      </c>
      <c r="F2560" s="148" t="s">
        <v>1266</v>
      </c>
      <c r="H2560" s="147" t="s">
        <v>1</v>
      </c>
      <c r="L2560" s="146"/>
      <c r="M2560" s="149"/>
      <c r="T2560" s="150"/>
      <c r="AT2560" s="147" t="s">
        <v>196</v>
      </c>
      <c r="AU2560" s="147" t="s">
        <v>190</v>
      </c>
      <c r="AV2560" s="12" t="s">
        <v>80</v>
      </c>
      <c r="AW2560" s="12" t="s">
        <v>27</v>
      </c>
      <c r="AX2560" s="12" t="s">
        <v>72</v>
      </c>
      <c r="AY2560" s="147" t="s">
        <v>182</v>
      </c>
    </row>
    <row r="2561" spans="2:65" s="12" customFormat="1">
      <c r="B2561" s="146"/>
      <c r="D2561" s="141" t="s">
        <v>196</v>
      </c>
      <c r="E2561" s="147" t="s">
        <v>1</v>
      </c>
      <c r="F2561" s="148" t="s">
        <v>1265</v>
      </c>
      <c r="H2561" s="147" t="s">
        <v>1</v>
      </c>
      <c r="L2561" s="146"/>
      <c r="M2561" s="149"/>
      <c r="T2561" s="150"/>
      <c r="AT2561" s="147" t="s">
        <v>196</v>
      </c>
      <c r="AU2561" s="147" t="s">
        <v>190</v>
      </c>
      <c r="AV2561" s="12" t="s">
        <v>80</v>
      </c>
      <c r="AW2561" s="12" t="s">
        <v>27</v>
      </c>
      <c r="AX2561" s="12" t="s">
        <v>72</v>
      </c>
      <c r="AY2561" s="147" t="s">
        <v>182</v>
      </c>
    </row>
    <row r="2562" spans="2:65" s="12" customFormat="1">
      <c r="B2562" s="146"/>
      <c r="D2562" s="141" t="s">
        <v>196</v>
      </c>
      <c r="E2562" s="147" t="s">
        <v>1</v>
      </c>
      <c r="F2562" s="148" t="s">
        <v>1259</v>
      </c>
      <c r="H2562" s="147" t="s">
        <v>1</v>
      </c>
      <c r="L2562" s="146"/>
      <c r="M2562" s="149"/>
      <c r="T2562" s="150"/>
      <c r="AT2562" s="147" t="s">
        <v>196</v>
      </c>
      <c r="AU2562" s="147" t="s">
        <v>190</v>
      </c>
      <c r="AV2562" s="12" t="s">
        <v>80</v>
      </c>
      <c r="AW2562" s="12" t="s">
        <v>27</v>
      </c>
      <c r="AX2562" s="12" t="s">
        <v>72</v>
      </c>
      <c r="AY2562" s="147" t="s">
        <v>182</v>
      </c>
    </row>
    <row r="2563" spans="2:65" s="12" customFormat="1">
      <c r="B2563" s="146"/>
      <c r="D2563" s="141" t="s">
        <v>196</v>
      </c>
      <c r="E2563" s="147" t="s">
        <v>1</v>
      </c>
      <c r="F2563" s="148" t="s">
        <v>1257</v>
      </c>
      <c r="H2563" s="147" t="s">
        <v>1</v>
      </c>
      <c r="L2563" s="146"/>
      <c r="M2563" s="149"/>
      <c r="T2563" s="150"/>
      <c r="AT2563" s="147" t="s">
        <v>196</v>
      </c>
      <c r="AU2563" s="147" t="s">
        <v>190</v>
      </c>
      <c r="AV2563" s="12" t="s">
        <v>80</v>
      </c>
      <c r="AW2563" s="12" t="s">
        <v>27</v>
      </c>
      <c r="AX2563" s="12" t="s">
        <v>72</v>
      </c>
      <c r="AY2563" s="147" t="s">
        <v>182</v>
      </c>
    </row>
    <row r="2564" spans="2:65" s="12" customFormat="1">
      <c r="B2564" s="146"/>
      <c r="D2564" s="141" t="s">
        <v>196</v>
      </c>
      <c r="E2564" s="147" t="s">
        <v>1</v>
      </c>
      <c r="F2564" s="148" t="s">
        <v>1270</v>
      </c>
      <c r="H2564" s="147" t="s">
        <v>1</v>
      </c>
      <c r="L2564" s="146"/>
      <c r="M2564" s="149"/>
      <c r="T2564" s="150"/>
      <c r="AT2564" s="147" t="s">
        <v>196</v>
      </c>
      <c r="AU2564" s="147" t="s">
        <v>190</v>
      </c>
      <c r="AV2564" s="12" t="s">
        <v>80</v>
      </c>
      <c r="AW2564" s="12" t="s">
        <v>27</v>
      </c>
      <c r="AX2564" s="12" t="s">
        <v>72</v>
      </c>
      <c r="AY2564" s="147" t="s">
        <v>182</v>
      </c>
    </row>
    <row r="2565" spans="2:65" s="1" customFormat="1" ht="16.5" customHeight="1">
      <c r="B2565" s="29"/>
      <c r="C2565" s="129" t="s">
        <v>2583</v>
      </c>
      <c r="D2565" s="129" t="s">
        <v>184</v>
      </c>
      <c r="E2565" s="130" t="s">
        <v>2584</v>
      </c>
      <c r="F2565" s="131" t="s">
        <v>2585</v>
      </c>
      <c r="G2565" s="132" t="s">
        <v>296</v>
      </c>
      <c r="H2565" s="133">
        <v>50.66</v>
      </c>
      <c r="I2565" s="134">
        <v>57.1</v>
      </c>
      <c r="J2565" s="134">
        <f>ROUND(I2565*H2565,2)</f>
        <v>2892.69</v>
      </c>
      <c r="K2565" s="131" t="s">
        <v>188</v>
      </c>
      <c r="L2565" s="29"/>
      <c r="M2565" s="135" t="s">
        <v>1</v>
      </c>
      <c r="N2565" s="136" t="s">
        <v>38</v>
      </c>
      <c r="O2565" s="137">
        <v>0.1</v>
      </c>
      <c r="P2565" s="137">
        <f>O2565*H2565</f>
        <v>5.0659999999999998</v>
      </c>
      <c r="Q2565" s="137">
        <v>0</v>
      </c>
      <c r="R2565" s="137">
        <f>Q2565*H2565</f>
        <v>0</v>
      </c>
      <c r="S2565" s="137">
        <v>0</v>
      </c>
      <c r="T2565" s="138">
        <f>S2565*H2565</f>
        <v>0</v>
      </c>
      <c r="AR2565" s="139" t="s">
        <v>271</v>
      </c>
      <c r="AT2565" s="139" t="s">
        <v>184</v>
      </c>
      <c r="AU2565" s="139" t="s">
        <v>190</v>
      </c>
      <c r="AY2565" s="17" t="s">
        <v>182</v>
      </c>
      <c r="BE2565" s="140">
        <f>IF(N2565="základní",J2565,0)</f>
        <v>0</v>
      </c>
      <c r="BF2565" s="140">
        <f>IF(N2565="snížená",J2565,0)</f>
        <v>2892.69</v>
      </c>
      <c r="BG2565" s="140">
        <f>IF(N2565="zákl. přenesená",J2565,0)</f>
        <v>0</v>
      </c>
      <c r="BH2565" s="140">
        <f>IF(N2565="sníž. přenesená",J2565,0)</f>
        <v>0</v>
      </c>
      <c r="BI2565" s="140">
        <f>IF(N2565="nulová",J2565,0)</f>
        <v>0</v>
      </c>
      <c r="BJ2565" s="17" t="s">
        <v>190</v>
      </c>
      <c r="BK2565" s="140">
        <f>ROUND(I2565*H2565,2)</f>
        <v>2892.69</v>
      </c>
      <c r="BL2565" s="17" t="s">
        <v>271</v>
      </c>
      <c r="BM2565" s="139" t="s">
        <v>2586</v>
      </c>
    </row>
    <row r="2566" spans="2:65" s="1" customFormat="1">
      <c r="B2566" s="29"/>
      <c r="D2566" s="141" t="s">
        <v>192</v>
      </c>
      <c r="F2566" s="142" t="s">
        <v>2587</v>
      </c>
      <c r="L2566" s="29"/>
      <c r="M2566" s="143"/>
      <c r="T2566" s="53"/>
      <c r="AT2566" s="17" t="s">
        <v>192</v>
      </c>
      <c r="AU2566" s="17" t="s">
        <v>190</v>
      </c>
    </row>
    <row r="2567" spans="2:65" s="1" customFormat="1">
      <c r="B2567" s="29"/>
      <c r="D2567" s="144" t="s">
        <v>194</v>
      </c>
      <c r="F2567" s="145" t="s">
        <v>2588</v>
      </c>
      <c r="L2567" s="29"/>
      <c r="M2567" s="143"/>
      <c r="T2567" s="53"/>
      <c r="AT2567" s="17" t="s">
        <v>194</v>
      </c>
      <c r="AU2567" s="17" t="s">
        <v>190</v>
      </c>
    </row>
    <row r="2568" spans="2:65" s="12" customFormat="1">
      <c r="B2568" s="146"/>
      <c r="D2568" s="141" t="s">
        <v>196</v>
      </c>
      <c r="E2568" s="147" t="s">
        <v>1</v>
      </c>
      <c r="F2568" s="148" t="s">
        <v>2536</v>
      </c>
      <c r="H2568" s="147" t="s">
        <v>1</v>
      </c>
      <c r="L2568" s="146"/>
      <c r="M2568" s="149"/>
      <c r="T2568" s="150"/>
      <c r="AT2568" s="147" t="s">
        <v>196</v>
      </c>
      <c r="AU2568" s="147" t="s">
        <v>190</v>
      </c>
      <c r="AV2568" s="12" t="s">
        <v>80</v>
      </c>
      <c r="AW2568" s="12" t="s">
        <v>27</v>
      </c>
      <c r="AX2568" s="12" t="s">
        <v>72</v>
      </c>
      <c r="AY2568" s="147" t="s">
        <v>182</v>
      </c>
    </row>
    <row r="2569" spans="2:65" s="12" customFormat="1">
      <c r="B2569" s="146"/>
      <c r="D2569" s="141" t="s">
        <v>196</v>
      </c>
      <c r="E2569" s="147" t="s">
        <v>1</v>
      </c>
      <c r="F2569" s="148" t="s">
        <v>1050</v>
      </c>
      <c r="H2569" s="147" t="s">
        <v>1</v>
      </c>
      <c r="L2569" s="146"/>
      <c r="M2569" s="149"/>
      <c r="T2569" s="150"/>
      <c r="AT2569" s="147" t="s">
        <v>196</v>
      </c>
      <c r="AU2569" s="147" t="s">
        <v>190</v>
      </c>
      <c r="AV2569" s="12" t="s">
        <v>80</v>
      </c>
      <c r="AW2569" s="12" t="s">
        <v>27</v>
      </c>
      <c r="AX2569" s="12" t="s">
        <v>72</v>
      </c>
      <c r="AY2569" s="147" t="s">
        <v>182</v>
      </c>
    </row>
    <row r="2570" spans="2:65" s="13" customFormat="1">
      <c r="B2570" s="151"/>
      <c r="D2570" s="141" t="s">
        <v>196</v>
      </c>
      <c r="E2570" s="152" t="s">
        <v>1</v>
      </c>
      <c r="F2570" s="153" t="s">
        <v>2589</v>
      </c>
      <c r="H2570" s="154">
        <v>53.66</v>
      </c>
      <c r="L2570" s="151"/>
      <c r="M2570" s="155"/>
      <c r="T2570" s="156"/>
      <c r="AT2570" s="152" t="s">
        <v>196</v>
      </c>
      <c r="AU2570" s="152" t="s">
        <v>190</v>
      </c>
      <c r="AV2570" s="13" t="s">
        <v>190</v>
      </c>
      <c r="AW2570" s="13" t="s">
        <v>27</v>
      </c>
      <c r="AX2570" s="13" t="s">
        <v>72</v>
      </c>
      <c r="AY2570" s="152" t="s">
        <v>182</v>
      </c>
    </row>
    <row r="2571" spans="2:65" s="12" customFormat="1">
      <c r="B2571" s="146"/>
      <c r="D2571" s="141" t="s">
        <v>196</v>
      </c>
      <c r="E2571" s="147" t="s">
        <v>1</v>
      </c>
      <c r="F2571" s="148" t="s">
        <v>678</v>
      </c>
      <c r="H2571" s="147" t="s">
        <v>1</v>
      </c>
      <c r="L2571" s="146"/>
      <c r="M2571" s="149"/>
      <c r="T2571" s="150"/>
      <c r="AT2571" s="147" t="s">
        <v>196</v>
      </c>
      <c r="AU2571" s="147" t="s">
        <v>190</v>
      </c>
      <c r="AV2571" s="12" t="s">
        <v>80</v>
      </c>
      <c r="AW2571" s="12" t="s">
        <v>27</v>
      </c>
      <c r="AX2571" s="12" t="s">
        <v>72</v>
      </c>
      <c r="AY2571" s="147" t="s">
        <v>182</v>
      </c>
    </row>
    <row r="2572" spans="2:65" s="13" customFormat="1">
      <c r="B2572" s="151"/>
      <c r="D2572" s="141" t="s">
        <v>196</v>
      </c>
      <c r="E2572" s="152" t="s">
        <v>1</v>
      </c>
      <c r="F2572" s="153" t="s">
        <v>611</v>
      </c>
      <c r="H2572" s="154">
        <v>-3</v>
      </c>
      <c r="L2572" s="151"/>
      <c r="M2572" s="155"/>
      <c r="T2572" s="156"/>
      <c r="AT2572" s="152" t="s">
        <v>196</v>
      </c>
      <c r="AU2572" s="152" t="s">
        <v>190</v>
      </c>
      <c r="AV2572" s="13" t="s">
        <v>190</v>
      </c>
      <c r="AW2572" s="13" t="s">
        <v>27</v>
      </c>
      <c r="AX2572" s="13" t="s">
        <v>72</v>
      </c>
      <c r="AY2572" s="152" t="s">
        <v>182</v>
      </c>
    </row>
    <row r="2573" spans="2:65" s="14" customFormat="1">
      <c r="B2573" s="157"/>
      <c r="D2573" s="141" t="s">
        <v>196</v>
      </c>
      <c r="E2573" s="158" t="s">
        <v>1</v>
      </c>
      <c r="F2573" s="159" t="s">
        <v>201</v>
      </c>
      <c r="H2573" s="160">
        <v>50.66</v>
      </c>
      <c r="L2573" s="157"/>
      <c r="M2573" s="161"/>
      <c r="T2573" s="162"/>
      <c r="AT2573" s="158" t="s">
        <v>196</v>
      </c>
      <c r="AU2573" s="158" t="s">
        <v>190</v>
      </c>
      <c r="AV2573" s="14" t="s">
        <v>189</v>
      </c>
      <c r="AW2573" s="14" t="s">
        <v>27</v>
      </c>
      <c r="AX2573" s="14" t="s">
        <v>80</v>
      </c>
      <c r="AY2573" s="158" t="s">
        <v>182</v>
      </c>
    </row>
    <row r="2574" spans="2:65" s="1" customFormat="1" ht="16.5" customHeight="1">
      <c r="B2574" s="29"/>
      <c r="C2574" s="163" t="s">
        <v>2590</v>
      </c>
      <c r="D2574" s="163" t="s">
        <v>325</v>
      </c>
      <c r="E2574" s="164" t="s">
        <v>2591</v>
      </c>
      <c r="F2574" s="165" t="s">
        <v>2592</v>
      </c>
      <c r="G2574" s="166" t="s">
        <v>296</v>
      </c>
      <c r="H2574" s="167">
        <v>54.713000000000001</v>
      </c>
      <c r="I2574" s="168">
        <v>87.5</v>
      </c>
      <c r="J2574" s="168">
        <f>ROUND(I2574*H2574,2)</f>
        <v>4787.3900000000003</v>
      </c>
      <c r="K2574" s="165" t="s">
        <v>188</v>
      </c>
      <c r="L2574" s="169"/>
      <c r="M2574" s="170" t="s">
        <v>1</v>
      </c>
      <c r="N2574" s="171" t="s">
        <v>38</v>
      </c>
      <c r="O2574" s="137">
        <v>0</v>
      </c>
      <c r="P2574" s="137">
        <f>O2574*H2574</f>
        <v>0</v>
      </c>
      <c r="Q2574" s="137">
        <v>2.0000000000000001E-4</v>
      </c>
      <c r="R2574" s="137">
        <f>Q2574*H2574</f>
        <v>1.09426E-2</v>
      </c>
      <c r="S2574" s="137">
        <v>0</v>
      </c>
      <c r="T2574" s="138">
        <f>S2574*H2574</f>
        <v>0</v>
      </c>
      <c r="AR2574" s="139" t="s">
        <v>1381</v>
      </c>
      <c r="AT2574" s="139" t="s">
        <v>325</v>
      </c>
      <c r="AU2574" s="139" t="s">
        <v>190</v>
      </c>
      <c r="AY2574" s="17" t="s">
        <v>182</v>
      </c>
      <c r="BE2574" s="140">
        <f>IF(N2574="základní",J2574,0)</f>
        <v>0</v>
      </c>
      <c r="BF2574" s="140">
        <f>IF(N2574="snížená",J2574,0)</f>
        <v>4787.3900000000003</v>
      </c>
      <c r="BG2574" s="140">
        <f>IF(N2574="zákl. přenesená",J2574,0)</f>
        <v>0</v>
      </c>
      <c r="BH2574" s="140">
        <f>IF(N2574="sníž. přenesená",J2574,0)</f>
        <v>0</v>
      </c>
      <c r="BI2574" s="140">
        <f>IF(N2574="nulová",J2574,0)</f>
        <v>0</v>
      </c>
      <c r="BJ2574" s="17" t="s">
        <v>190</v>
      </c>
      <c r="BK2574" s="140">
        <f>ROUND(I2574*H2574,2)</f>
        <v>4787.3900000000003</v>
      </c>
      <c r="BL2574" s="17" t="s">
        <v>271</v>
      </c>
      <c r="BM2574" s="139" t="s">
        <v>2593</v>
      </c>
    </row>
    <row r="2575" spans="2:65" s="1" customFormat="1">
      <c r="B2575" s="29"/>
      <c r="D2575" s="141" t="s">
        <v>192</v>
      </c>
      <c r="F2575" s="142" t="s">
        <v>2592</v>
      </c>
      <c r="L2575" s="29"/>
      <c r="M2575" s="143"/>
      <c r="T2575" s="53"/>
      <c r="AT2575" s="17" t="s">
        <v>192</v>
      </c>
      <c r="AU2575" s="17" t="s">
        <v>190</v>
      </c>
    </row>
    <row r="2576" spans="2:65" s="13" customFormat="1">
      <c r="B2576" s="151"/>
      <c r="D2576" s="141" t="s">
        <v>196</v>
      </c>
      <c r="F2576" s="153" t="s">
        <v>2594</v>
      </c>
      <c r="H2576" s="154">
        <v>54.713000000000001</v>
      </c>
      <c r="L2576" s="151"/>
      <c r="M2576" s="155"/>
      <c r="T2576" s="156"/>
      <c r="AT2576" s="152" t="s">
        <v>196</v>
      </c>
      <c r="AU2576" s="152" t="s">
        <v>190</v>
      </c>
      <c r="AV2576" s="13" t="s">
        <v>190</v>
      </c>
      <c r="AW2576" s="13" t="s">
        <v>4</v>
      </c>
      <c r="AX2576" s="13" t="s">
        <v>80</v>
      </c>
      <c r="AY2576" s="152" t="s">
        <v>182</v>
      </c>
    </row>
    <row r="2577" spans="2:65" s="1" customFormat="1" ht="24.2" customHeight="1">
      <c r="B2577" s="29"/>
      <c r="C2577" s="129" t="s">
        <v>2595</v>
      </c>
      <c r="D2577" s="129" t="s">
        <v>184</v>
      </c>
      <c r="E2577" s="130" t="s">
        <v>2596</v>
      </c>
      <c r="F2577" s="131" t="s">
        <v>2597</v>
      </c>
      <c r="G2577" s="132" t="s">
        <v>187</v>
      </c>
      <c r="H2577" s="133">
        <v>59.51</v>
      </c>
      <c r="I2577" s="134">
        <v>2660</v>
      </c>
      <c r="J2577" s="134">
        <f>ROUND(I2577*H2577,2)</f>
        <v>158296.6</v>
      </c>
      <c r="K2577" s="131" t="s">
        <v>188</v>
      </c>
      <c r="L2577" s="29"/>
      <c r="M2577" s="135" t="s">
        <v>1</v>
      </c>
      <c r="N2577" s="136" t="s">
        <v>38</v>
      </c>
      <c r="O2577" s="137">
        <v>1.4419999999999999</v>
      </c>
      <c r="P2577" s="137">
        <f>O2577*H2577</f>
        <v>85.813419999999994</v>
      </c>
      <c r="Q2577" s="137">
        <v>1.8929999999999999E-2</v>
      </c>
      <c r="R2577" s="137">
        <f>Q2577*H2577</f>
        <v>1.1265242999999998</v>
      </c>
      <c r="S2577" s="137">
        <v>0</v>
      </c>
      <c r="T2577" s="138">
        <f>S2577*H2577</f>
        <v>0</v>
      </c>
      <c r="AR2577" s="139" t="s">
        <v>271</v>
      </c>
      <c r="AT2577" s="139" t="s">
        <v>184</v>
      </c>
      <c r="AU2577" s="139" t="s">
        <v>190</v>
      </c>
      <c r="AY2577" s="17" t="s">
        <v>182</v>
      </c>
      <c r="BE2577" s="140">
        <f>IF(N2577="základní",J2577,0)</f>
        <v>0</v>
      </c>
      <c r="BF2577" s="140">
        <f>IF(N2577="snížená",J2577,0)</f>
        <v>158296.6</v>
      </c>
      <c r="BG2577" s="140">
        <f>IF(N2577="zákl. přenesená",J2577,0)</f>
        <v>0</v>
      </c>
      <c r="BH2577" s="140">
        <f>IF(N2577="sníž. přenesená",J2577,0)</f>
        <v>0</v>
      </c>
      <c r="BI2577" s="140">
        <f>IF(N2577="nulová",J2577,0)</f>
        <v>0</v>
      </c>
      <c r="BJ2577" s="17" t="s">
        <v>190</v>
      </c>
      <c r="BK2577" s="140">
        <f>ROUND(I2577*H2577,2)</f>
        <v>158296.6</v>
      </c>
      <c r="BL2577" s="17" t="s">
        <v>271</v>
      </c>
      <c r="BM2577" s="139" t="s">
        <v>2598</v>
      </c>
    </row>
    <row r="2578" spans="2:65" s="1" customFormat="1" ht="39">
      <c r="B2578" s="29"/>
      <c r="D2578" s="141" t="s">
        <v>192</v>
      </c>
      <c r="F2578" s="142" t="s">
        <v>2599</v>
      </c>
      <c r="L2578" s="29"/>
      <c r="M2578" s="143"/>
      <c r="T2578" s="53"/>
      <c r="AT2578" s="17" t="s">
        <v>192</v>
      </c>
      <c r="AU2578" s="17" t="s">
        <v>190</v>
      </c>
    </row>
    <row r="2579" spans="2:65" s="1" customFormat="1">
      <c r="B2579" s="29"/>
      <c r="D2579" s="144" t="s">
        <v>194</v>
      </c>
      <c r="F2579" s="145" t="s">
        <v>2600</v>
      </c>
      <c r="L2579" s="29"/>
      <c r="M2579" s="143"/>
      <c r="T2579" s="53"/>
      <c r="AT2579" s="17" t="s">
        <v>194</v>
      </c>
      <c r="AU2579" s="17" t="s">
        <v>190</v>
      </c>
    </row>
    <row r="2580" spans="2:65" s="12" customFormat="1">
      <c r="B2580" s="146"/>
      <c r="D2580" s="141" t="s">
        <v>196</v>
      </c>
      <c r="E2580" s="147" t="s">
        <v>1</v>
      </c>
      <c r="F2580" s="148" t="s">
        <v>351</v>
      </c>
      <c r="H2580" s="147" t="s">
        <v>1</v>
      </c>
      <c r="L2580" s="146"/>
      <c r="M2580" s="149"/>
      <c r="T2580" s="150"/>
      <c r="AT2580" s="147" t="s">
        <v>196</v>
      </c>
      <c r="AU2580" s="147" t="s">
        <v>190</v>
      </c>
      <c r="AV2580" s="12" t="s">
        <v>80</v>
      </c>
      <c r="AW2580" s="12" t="s">
        <v>27</v>
      </c>
      <c r="AX2580" s="12" t="s">
        <v>72</v>
      </c>
      <c r="AY2580" s="147" t="s">
        <v>182</v>
      </c>
    </row>
    <row r="2581" spans="2:65" s="12" customFormat="1">
      <c r="B2581" s="146"/>
      <c r="D2581" s="141" t="s">
        <v>196</v>
      </c>
      <c r="E2581" s="147" t="s">
        <v>1</v>
      </c>
      <c r="F2581" s="148" t="s">
        <v>1263</v>
      </c>
      <c r="H2581" s="147" t="s">
        <v>1</v>
      </c>
      <c r="L2581" s="146"/>
      <c r="M2581" s="149"/>
      <c r="T2581" s="150"/>
      <c r="AT2581" s="147" t="s">
        <v>196</v>
      </c>
      <c r="AU2581" s="147" t="s">
        <v>190</v>
      </c>
      <c r="AV2581" s="12" t="s">
        <v>80</v>
      </c>
      <c r="AW2581" s="12" t="s">
        <v>27</v>
      </c>
      <c r="AX2581" s="12" t="s">
        <v>72</v>
      </c>
      <c r="AY2581" s="147" t="s">
        <v>182</v>
      </c>
    </row>
    <row r="2582" spans="2:65" s="12" customFormat="1">
      <c r="B2582" s="146"/>
      <c r="D2582" s="141" t="s">
        <v>196</v>
      </c>
      <c r="E2582" s="147" t="s">
        <v>1</v>
      </c>
      <c r="F2582" s="148" t="s">
        <v>1262</v>
      </c>
      <c r="H2582" s="147" t="s">
        <v>1</v>
      </c>
      <c r="L2582" s="146"/>
      <c r="M2582" s="149"/>
      <c r="T2582" s="150"/>
      <c r="AT2582" s="147" t="s">
        <v>196</v>
      </c>
      <c r="AU2582" s="147" t="s">
        <v>190</v>
      </c>
      <c r="AV2582" s="12" t="s">
        <v>80</v>
      </c>
      <c r="AW2582" s="12" t="s">
        <v>27</v>
      </c>
      <c r="AX2582" s="12" t="s">
        <v>72</v>
      </c>
      <c r="AY2582" s="147" t="s">
        <v>182</v>
      </c>
    </row>
    <row r="2583" spans="2:65" s="12" customFormat="1">
      <c r="B2583" s="146"/>
      <c r="D2583" s="141" t="s">
        <v>196</v>
      </c>
      <c r="E2583" s="147" t="s">
        <v>1</v>
      </c>
      <c r="F2583" s="148" t="s">
        <v>1261</v>
      </c>
      <c r="H2583" s="147" t="s">
        <v>1</v>
      </c>
      <c r="L2583" s="146"/>
      <c r="M2583" s="149"/>
      <c r="T2583" s="150"/>
      <c r="AT2583" s="147" t="s">
        <v>196</v>
      </c>
      <c r="AU2583" s="147" t="s">
        <v>190</v>
      </c>
      <c r="AV2583" s="12" t="s">
        <v>80</v>
      </c>
      <c r="AW2583" s="12" t="s">
        <v>27</v>
      </c>
      <c r="AX2583" s="12" t="s">
        <v>72</v>
      </c>
      <c r="AY2583" s="147" t="s">
        <v>182</v>
      </c>
    </row>
    <row r="2584" spans="2:65" s="1" customFormat="1" ht="24.2" customHeight="1">
      <c r="B2584" s="29"/>
      <c r="C2584" s="129" t="s">
        <v>2601</v>
      </c>
      <c r="D2584" s="129" t="s">
        <v>184</v>
      </c>
      <c r="E2584" s="130" t="s">
        <v>2602</v>
      </c>
      <c r="F2584" s="131" t="s">
        <v>2603</v>
      </c>
      <c r="G2584" s="132" t="s">
        <v>265</v>
      </c>
      <c r="H2584" s="133">
        <v>1.5649999999999999</v>
      </c>
      <c r="I2584" s="134">
        <v>1380</v>
      </c>
      <c r="J2584" s="134">
        <f>ROUND(I2584*H2584,2)</f>
        <v>2159.6999999999998</v>
      </c>
      <c r="K2584" s="131" t="s">
        <v>188</v>
      </c>
      <c r="L2584" s="29"/>
      <c r="M2584" s="135" t="s">
        <v>1</v>
      </c>
      <c r="N2584" s="136" t="s">
        <v>38</v>
      </c>
      <c r="O2584" s="137">
        <v>1.5289999999999999</v>
      </c>
      <c r="P2584" s="137">
        <f>O2584*H2584</f>
        <v>2.3928849999999997</v>
      </c>
      <c r="Q2584" s="137">
        <v>0</v>
      </c>
      <c r="R2584" s="137">
        <f>Q2584*H2584</f>
        <v>0</v>
      </c>
      <c r="S2584" s="137">
        <v>0</v>
      </c>
      <c r="T2584" s="138">
        <f>S2584*H2584</f>
        <v>0</v>
      </c>
      <c r="AR2584" s="139" t="s">
        <v>271</v>
      </c>
      <c r="AT2584" s="139" t="s">
        <v>184</v>
      </c>
      <c r="AU2584" s="139" t="s">
        <v>190</v>
      </c>
      <c r="AY2584" s="17" t="s">
        <v>182</v>
      </c>
      <c r="BE2584" s="140">
        <f>IF(N2584="základní",J2584,0)</f>
        <v>0</v>
      </c>
      <c r="BF2584" s="140">
        <f>IF(N2584="snížená",J2584,0)</f>
        <v>2159.6999999999998</v>
      </c>
      <c r="BG2584" s="140">
        <f>IF(N2584="zákl. přenesená",J2584,0)</f>
        <v>0</v>
      </c>
      <c r="BH2584" s="140">
        <f>IF(N2584="sníž. přenesená",J2584,0)</f>
        <v>0</v>
      </c>
      <c r="BI2584" s="140">
        <f>IF(N2584="nulová",J2584,0)</f>
        <v>0</v>
      </c>
      <c r="BJ2584" s="17" t="s">
        <v>190</v>
      </c>
      <c r="BK2584" s="140">
        <f>ROUND(I2584*H2584,2)</f>
        <v>2159.6999999999998</v>
      </c>
      <c r="BL2584" s="17" t="s">
        <v>271</v>
      </c>
      <c r="BM2584" s="139" t="s">
        <v>2604</v>
      </c>
    </row>
    <row r="2585" spans="2:65" s="1" customFormat="1" ht="29.25">
      <c r="B2585" s="29"/>
      <c r="D2585" s="141" t="s">
        <v>192</v>
      </c>
      <c r="F2585" s="142" t="s">
        <v>2605</v>
      </c>
      <c r="L2585" s="29"/>
      <c r="M2585" s="143"/>
      <c r="T2585" s="53"/>
      <c r="AT2585" s="17" t="s">
        <v>192</v>
      </c>
      <c r="AU2585" s="17" t="s">
        <v>190</v>
      </c>
    </row>
    <row r="2586" spans="2:65" s="1" customFormat="1">
      <c r="B2586" s="29"/>
      <c r="D2586" s="144" t="s">
        <v>194</v>
      </c>
      <c r="F2586" s="145" t="s">
        <v>2606</v>
      </c>
      <c r="L2586" s="29"/>
      <c r="M2586" s="143"/>
      <c r="T2586" s="53"/>
      <c r="AT2586" s="17" t="s">
        <v>194</v>
      </c>
      <c r="AU2586" s="17" t="s">
        <v>190</v>
      </c>
    </row>
    <row r="2587" spans="2:65" s="11" customFormat="1" ht="22.9" customHeight="1">
      <c r="B2587" s="118"/>
      <c r="D2587" s="119" t="s">
        <v>71</v>
      </c>
      <c r="E2587" s="127" t="s">
        <v>2607</v>
      </c>
      <c r="F2587" s="127" t="s">
        <v>2608</v>
      </c>
      <c r="J2587" s="128">
        <f>BK2587</f>
        <v>249535.60000000003</v>
      </c>
      <c r="L2587" s="118"/>
      <c r="M2587" s="122"/>
      <c r="P2587" s="123">
        <f>SUM(P2588:P2638)</f>
        <v>84.457923999999991</v>
      </c>
      <c r="R2587" s="123">
        <f>SUM(R2588:R2638)</f>
        <v>1.6620780999999998</v>
      </c>
      <c r="T2587" s="124">
        <f>SUM(T2588:T2638)</f>
        <v>0</v>
      </c>
      <c r="AR2587" s="119" t="s">
        <v>190</v>
      </c>
      <c r="AT2587" s="125" t="s">
        <v>71</v>
      </c>
      <c r="AU2587" s="125" t="s">
        <v>80</v>
      </c>
      <c r="AY2587" s="119" t="s">
        <v>182</v>
      </c>
      <c r="BK2587" s="126">
        <f>SUM(BK2588:BK2638)</f>
        <v>249535.60000000003</v>
      </c>
    </row>
    <row r="2588" spans="2:65" s="1" customFormat="1" ht="33" customHeight="1">
      <c r="B2588" s="29"/>
      <c r="C2588" s="129" t="s">
        <v>2609</v>
      </c>
      <c r="D2588" s="129" t="s">
        <v>184</v>
      </c>
      <c r="E2588" s="130" t="s">
        <v>2610</v>
      </c>
      <c r="F2588" s="131" t="s">
        <v>2611</v>
      </c>
      <c r="G2588" s="132" t="s">
        <v>187</v>
      </c>
      <c r="H2588" s="133">
        <v>98.22</v>
      </c>
      <c r="I2588" s="134">
        <v>288</v>
      </c>
      <c r="J2588" s="134">
        <f>ROUND(I2588*H2588,2)</f>
        <v>28287.360000000001</v>
      </c>
      <c r="K2588" s="131" t="s">
        <v>188</v>
      </c>
      <c r="L2588" s="29"/>
      <c r="M2588" s="135" t="s">
        <v>1</v>
      </c>
      <c r="N2588" s="136" t="s">
        <v>38</v>
      </c>
      <c r="O2588" s="137">
        <v>0.245</v>
      </c>
      <c r="P2588" s="137">
        <f>O2588*H2588</f>
        <v>24.0639</v>
      </c>
      <c r="Q2588" s="137">
        <v>7.5799999999999999E-3</v>
      </c>
      <c r="R2588" s="137">
        <f>Q2588*H2588</f>
        <v>0.74450759999999994</v>
      </c>
      <c r="S2588" s="137">
        <v>0</v>
      </c>
      <c r="T2588" s="138">
        <f>S2588*H2588</f>
        <v>0</v>
      </c>
      <c r="AR2588" s="139" t="s">
        <v>271</v>
      </c>
      <c r="AT2588" s="139" t="s">
        <v>184</v>
      </c>
      <c r="AU2588" s="139" t="s">
        <v>190</v>
      </c>
      <c r="AY2588" s="17" t="s">
        <v>182</v>
      </c>
      <c r="BE2588" s="140">
        <f>IF(N2588="základní",J2588,0)</f>
        <v>0</v>
      </c>
      <c r="BF2588" s="140">
        <f>IF(N2588="snížená",J2588,0)</f>
        <v>28287.360000000001</v>
      </c>
      <c r="BG2588" s="140">
        <f>IF(N2588="zákl. přenesená",J2588,0)</f>
        <v>0</v>
      </c>
      <c r="BH2588" s="140">
        <f>IF(N2588="sníž. přenesená",J2588,0)</f>
        <v>0</v>
      </c>
      <c r="BI2588" s="140">
        <f>IF(N2588="nulová",J2588,0)</f>
        <v>0</v>
      </c>
      <c r="BJ2588" s="17" t="s">
        <v>190</v>
      </c>
      <c r="BK2588" s="140">
        <f>ROUND(I2588*H2588,2)</f>
        <v>28287.360000000001</v>
      </c>
      <c r="BL2588" s="17" t="s">
        <v>271</v>
      </c>
      <c r="BM2588" s="139" t="s">
        <v>2612</v>
      </c>
    </row>
    <row r="2589" spans="2:65" s="1" customFormat="1" ht="29.25">
      <c r="B2589" s="29"/>
      <c r="D2589" s="141" t="s">
        <v>192</v>
      </c>
      <c r="F2589" s="142" t="s">
        <v>2613</v>
      </c>
      <c r="L2589" s="29"/>
      <c r="M2589" s="143"/>
      <c r="T2589" s="53"/>
      <c r="AT2589" s="17" t="s">
        <v>192</v>
      </c>
      <c r="AU2589" s="17" t="s">
        <v>190</v>
      </c>
    </row>
    <row r="2590" spans="2:65" s="1" customFormat="1">
      <c r="B2590" s="29"/>
      <c r="D2590" s="144" t="s">
        <v>194</v>
      </c>
      <c r="F2590" s="145" t="s">
        <v>2614</v>
      </c>
      <c r="L2590" s="29"/>
      <c r="M2590" s="143"/>
      <c r="T2590" s="53"/>
      <c r="AT2590" s="17" t="s">
        <v>194</v>
      </c>
      <c r="AU2590" s="17" t="s">
        <v>190</v>
      </c>
    </row>
    <row r="2591" spans="2:65" s="12" customFormat="1">
      <c r="B2591" s="146"/>
      <c r="D2591" s="141" t="s">
        <v>196</v>
      </c>
      <c r="E2591" s="147" t="s">
        <v>1</v>
      </c>
      <c r="F2591" s="148" t="s">
        <v>351</v>
      </c>
      <c r="H2591" s="147" t="s">
        <v>1</v>
      </c>
      <c r="L2591" s="146"/>
      <c r="M2591" s="149"/>
      <c r="T2591" s="150"/>
      <c r="AT2591" s="147" t="s">
        <v>196</v>
      </c>
      <c r="AU2591" s="147" t="s">
        <v>190</v>
      </c>
      <c r="AV2591" s="12" t="s">
        <v>80</v>
      </c>
      <c r="AW2591" s="12" t="s">
        <v>27</v>
      </c>
      <c r="AX2591" s="12" t="s">
        <v>72</v>
      </c>
      <c r="AY2591" s="147" t="s">
        <v>182</v>
      </c>
    </row>
    <row r="2592" spans="2:65" s="12" customFormat="1">
      <c r="B2592" s="146"/>
      <c r="D2592" s="141" t="s">
        <v>196</v>
      </c>
      <c r="E2592" s="147" t="s">
        <v>1</v>
      </c>
      <c r="F2592" s="148" t="s">
        <v>2615</v>
      </c>
      <c r="H2592" s="147" t="s">
        <v>1</v>
      </c>
      <c r="L2592" s="146"/>
      <c r="M2592" s="149"/>
      <c r="T2592" s="150"/>
      <c r="AT2592" s="147" t="s">
        <v>196</v>
      </c>
      <c r="AU2592" s="147" t="s">
        <v>190</v>
      </c>
      <c r="AV2592" s="12" t="s">
        <v>80</v>
      </c>
      <c r="AW2592" s="12" t="s">
        <v>27</v>
      </c>
      <c r="AX2592" s="12" t="s">
        <v>72</v>
      </c>
      <c r="AY2592" s="147" t="s">
        <v>182</v>
      </c>
    </row>
    <row r="2593" spans="2:65" s="12" customFormat="1">
      <c r="B2593" s="146"/>
      <c r="D2593" s="141" t="s">
        <v>196</v>
      </c>
      <c r="E2593" s="147" t="s">
        <v>1</v>
      </c>
      <c r="F2593" s="148" t="s">
        <v>1264</v>
      </c>
      <c r="H2593" s="147" t="s">
        <v>1</v>
      </c>
      <c r="L2593" s="146"/>
      <c r="M2593" s="149"/>
      <c r="T2593" s="150"/>
      <c r="AT2593" s="147" t="s">
        <v>196</v>
      </c>
      <c r="AU2593" s="147" t="s">
        <v>190</v>
      </c>
      <c r="AV2593" s="12" t="s">
        <v>80</v>
      </c>
      <c r="AW2593" s="12" t="s">
        <v>27</v>
      </c>
      <c r="AX2593" s="12" t="s">
        <v>72</v>
      </c>
      <c r="AY2593" s="147" t="s">
        <v>182</v>
      </c>
    </row>
    <row r="2594" spans="2:65" s="12" customFormat="1">
      <c r="B2594" s="146"/>
      <c r="D2594" s="141" t="s">
        <v>196</v>
      </c>
      <c r="E2594" s="147" t="s">
        <v>1</v>
      </c>
      <c r="F2594" s="148" t="s">
        <v>1260</v>
      </c>
      <c r="H2594" s="147" t="s">
        <v>1</v>
      </c>
      <c r="L2594" s="146"/>
      <c r="M2594" s="149"/>
      <c r="T2594" s="150"/>
      <c r="AT2594" s="147" t="s">
        <v>196</v>
      </c>
      <c r="AU2594" s="147" t="s">
        <v>190</v>
      </c>
      <c r="AV2594" s="12" t="s">
        <v>80</v>
      </c>
      <c r="AW2594" s="12" t="s">
        <v>27</v>
      </c>
      <c r="AX2594" s="12" t="s">
        <v>72</v>
      </c>
      <c r="AY2594" s="147" t="s">
        <v>182</v>
      </c>
    </row>
    <row r="2595" spans="2:65" s="12" customFormat="1" ht="22.5">
      <c r="B2595" s="146"/>
      <c r="D2595" s="141" t="s">
        <v>196</v>
      </c>
      <c r="E2595" s="147" t="s">
        <v>1</v>
      </c>
      <c r="F2595" s="148" t="s">
        <v>1256</v>
      </c>
      <c r="H2595" s="147" t="s">
        <v>1</v>
      </c>
      <c r="L2595" s="146"/>
      <c r="M2595" s="149"/>
      <c r="T2595" s="150"/>
      <c r="AT2595" s="147" t="s">
        <v>196</v>
      </c>
      <c r="AU2595" s="147" t="s">
        <v>190</v>
      </c>
      <c r="AV2595" s="12" t="s">
        <v>80</v>
      </c>
      <c r="AW2595" s="12" t="s">
        <v>27</v>
      </c>
      <c r="AX2595" s="12" t="s">
        <v>72</v>
      </c>
      <c r="AY2595" s="147" t="s">
        <v>182</v>
      </c>
    </row>
    <row r="2596" spans="2:65" s="12" customFormat="1">
      <c r="B2596" s="146"/>
      <c r="D2596" s="141" t="s">
        <v>196</v>
      </c>
      <c r="E2596" s="147" t="s">
        <v>1</v>
      </c>
      <c r="F2596" s="148" t="s">
        <v>1258</v>
      </c>
      <c r="H2596" s="147" t="s">
        <v>1</v>
      </c>
      <c r="L2596" s="146"/>
      <c r="M2596" s="149"/>
      <c r="T2596" s="150"/>
      <c r="AT2596" s="147" t="s">
        <v>196</v>
      </c>
      <c r="AU2596" s="147" t="s">
        <v>190</v>
      </c>
      <c r="AV2596" s="12" t="s">
        <v>80</v>
      </c>
      <c r="AW2596" s="12" t="s">
        <v>27</v>
      </c>
      <c r="AX2596" s="12" t="s">
        <v>72</v>
      </c>
      <c r="AY2596" s="147" t="s">
        <v>182</v>
      </c>
    </row>
    <row r="2597" spans="2:65" s="1" customFormat="1" ht="21.75" customHeight="1">
      <c r="B2597" s="29"/>
      <c r="C2597" s="129" t="s">
        <v>2616</v>
      </c>
      <c r="D2597" s="129" t="s">
        <v>184</v>
      </c>
      <c r="E2597" s="130" t="s">
        <v>2617</v>
      </c>
      <c r="F2597" s="131" t="s">
        <v>2618</v>
      </c>
      <c r="G2597" s="132" t="s">
        <v>187</v>
      </c>
      <c r="H2597" s="133">
        <v>98.22</v>
      </c>
      <c r="I2597" s="134">
        <v>270</v>
      </c>
      <c r="J2597" s="134">
        <f>ROUND(I2597*H2597,2)</f>
        <v>26519.4</v>
      </c>
      <c r="K2597" s="131" t="s">
        <v>188</v>
      </c>
      <c r="L2597" s="29"/>
      <c r="M2597" s="135" t="s">
        <v>1</v>
      </c>
      <c r="N2597" s="136" t="s">
        <v>38</v>
      </c>
      <c r="O2597" s="137">
        <v>0.307</v>
      </c>
      <c r="P2597" s="137">
        <f>O2597*H2597</f>
        <v>30.15354</v>
      </c>
      <c r="Q2597" s="137">
        <v>2.9999999999999997E-4</v>
      </c>
      <c r="R2597" s="137">
        <f>Q2597*H2597</f>
        <v>2.9465999999999996E-2</v>
      </c>
      <c r="S2597" s="137">
        <v>0</v>
      </c>
      <c r="T2597" s="138">
        <f>S2597*H2597</f>
        <v>0</v>
      </c>
      <c r="AR2597" s="139" t="s">
        <v>271</v>
      </c>
      <c r="AT2597" s="139" t="s">
        <v>184</v>
      </c>
      <c r="AU2597" s="139" t="s">
        <v>190</v>
      </c>
      <c r="AY2597" s="17" t="s">
        <v>182</v>
      </c>
      <c r="BE2597" s="140">
        <f>IF(N2597="základní",J2597,0)</f>
        <v>0</v>
      </c>
      <c r="BF2597" s="140">
        <f>IF(N2597="snížená",J2597,0)</f>
        <v>26519.4</v>
      </c>
      <c r="BG2597" s="140">
        <f>IF(N2597="zákl. přenesená",J2597,0)</f>
        <v>0</v>
      </c>
      <c r="BH2597" s="140">
        <f>IF(N2597="sníž. přenesená",J2597,0)</f>
        <v>0</v>
      </c>
      <c r="BI2597" s="140">
        <f>IF(N2597="nulová",J2597,0)</f>
        <v>0</v>
      </c>
      <c r="BJ2597" s="17" t="s">
        <v>190</v>
      </c>
      <c r="BK2597" s="140">
        <f>ROUND(I2597*H2597,2)</f>
        <v>26519.4</v>
      </c>
      <c r="BL2597" s="17" t="s">
        <v>271</v>
      </c>
      <c r="BM2597" s="139" t="s">
        <v>2619</v>
      </c>
    </row>
    <row r="2598" spans="2:65" s="1" customFormat="1" ht="19.5">
      <c r="B2598" s="29"/>
      <c r="D2598" s="141" t="s">
        <v>192</v>
      </c>
      <c r="F2598" s="142" t="s">
        <v>2620</v>
      </c>
      <c r="L2598" s="29"/>
      <c r="M2598" s="143"/>
      <c r="T2598" s="53"/>
      <c r="AT2598" s="17" t="s">
        <v>192</v>
      </c>
      <c r="AU2598" s="17" t="s">
        <v>190</v>
      </c>
    </row>
    <row r="2599" spans="2:65" s="1" customFormat="1">
      <c r="B2599" s="29"/>
      <c r="D2599" s="144" t="s">
        <v>194</v>
      </c>
      <c r="F2599" s="145" t="s">
        <v>2621</v>
      </c>
      <c r="L2599" s="29"/>
      <c r="M2599" s="143"/>
      <c r="T2599" s="53"/>
      <c r="AT2599" s="17" t="s">
        <v>194</v>
      </c>
      <c r="AU2599" s="17" t="s">
        <v>190</v>
      </c>
    </row>
    <row r="2600" spans="2:65" s="12" customFormat="1">
      <c r="B2600" s="146"/>
      <c r="D2600" s="141" t="s">
        <v>196</v>
      </c>
      <c r="E2600" s="147" t="s">
        <v>1</v>
      </c>
      <c r="F2600" s="148" t="s">
        <v>351</v>
      </c>
      <c r="H2600" s="147" t="s">
        <v>1</v>
      </c>
      <c r="L2600" s="146"/>
      <c r="M2600" s="149"/>
      <c r="T2600" s="150"/>
      <c r="AT2600" s="147" t="s">
        <v>196</v>
      </c>
      <c r="AU2600" s="147" t="s">
        <v>190</v>
      </c>
      <c r="AV2600" s="12" t="s">
        <v>80</v>
      </c>
      <c r="AW2600" s="12" t="s">
        <v>27</v>
      </c>
      <c r="AX2600" s="12" t="s">
        <v>72</v>
      </c>
      <c r="AY2600" s="147" t="s">
        <v>182</v>
      </c>
    </row>
    <row r="2601" spans="2:65" s="12" customFormat="1">
      <c r="B2601" s="146"/>
      <c r="D2601" s="141" t="s">
        <v>196</v>
      </c>
      <c r="E2601" s="147" t="s">
        <v>1</v>
      </c>
      <c r="F2601" s="148" t="s">
        <v>2615</v>
      </c>
      <c r="H2601" s="147" t="s">
        <v>1</v>
      </c>
      <c r="L2601" s="146"/>
      <c r="M2601" s="149"/>
      <c r="T2601" s="150"/>
      <c r="AT2601" s="147" t="s">
        <v>196</v>
      </c>
      <c r="AU2601" s="147" t="s">
        <v>190</v>
      </c>
      <c r="AV2601" s="12" t="s">
        <v>80</v>
      </c>
      <c r="AW2601" s="12" t="s">
        <v>27</v>
      </c>
      <c r="AX2601" s="12" t="s">
        <v>72</v>
      </c>
      <c r="AY2601" s="147" t="s">
        <v>182</v>
      </c>
    </row>
    <row r="2602" spans="2:65" s="12" customFormat="1">
      <c r="B2602" s="146"/>
      <c r="D2602" s="141" t="s">
        <v>196</v>
      </c>
      <c r="E2602" s="147" t="s">
        <v>1</v>
      </c>
      <c r="F2602" s="148" t="s">
        <v>1264</v>
      </c>
      <c r="H2602" s="147" t="s">
        <v>1</v>
      </c>
      <c r="L2602" s="146"/>
      <c r="M2602" s="149"/>
      <c r="T2602" s="150"/>
      <c r="AT2602" s="147" t="s">
        <v>196</v>
      </c>
      <c r="AU2602" s="147" t="s">
        <v>190</v>
      </c>
      <c r="AV2602" s="12" t="s">
        <v>80</v>
      </c>
      <c r="AW2602" s="12" t="s">
        <v>27</v>
      </c>
      <c r="AX2602" s="12" t="s">
        <v>72</v>
      </c>
      <c r="AY2602" s="147" t="s">
        <v>182</v>
      </c>
    </row>
    <row r="2603" spans="2:65" s="12" customFormat="1">
      <c r="B2603" s="146"/>
      <c r="D2603" s="141" t="s">
        <v>196</v>
      </c>
      <c r="E2603" s="147" t="s">
        <v>1</v>
      </c>
      <c r="F2603" s="148" t="s">
        <v>1260</v>
      </c>
      <c r="H2603" s="147" t="s">
        <v>1</v>
      </c>
      <c r="L2603" s="146"/>
      <c r="M2603" s="149"/>
      <c r="T2603" s="150"/>
      <c r="AT2603" s="147" t="s">
        <v>196</v>
      </c>
      <c r="AU2603" s="147" t="s">
        <v>190</v>
      </c>
      <c r="AV2603" s="12" t="s">
        <v>80</v>
      </c>
      <c r="AW2603" s="12" t="s">
        <v>27</v>
      </c>
      <c r="AX2603" s="12" t="s">
        <v>72</v>
      </c>
      <c r="AY2603" s="147" t="s">
        <v>182</v>
      </c>
    </row>
    <row r="2604" spans="2:65" s="12" customFormat="1" ht="22.5">
      <c r="B2604" s="146"/>
      <c r="D2604" s="141" t="s">
        <v>196</v>
      </c>
      <c r="E2604" s="147" t="s">
        <v>1</v>
      </c>
      <c r="F2604" s="148" t="s">
        <v>1256</v>
      </c>
      <c r="H2604" s="147" t="s">
        <v>1</v>
      </c>
      <c r="L2604" s="146"/>
      <c r="M2604" s="149"/>
      <c r="T2604" s="150"/>
      <c r="AT2604" s="147" t="s">
        <v>196</v>
      </c>
      <c r="AU2604" s="147" t="s">
        <v>190</v>
      </c>
      <c r="AV2604" s="12" t="s">
        <v>80</v>
      </c>
      <c r="AW2604" s="12" t="s">
        <v>27</v>
      </c>
      <c r="AX2604" s="12" t="s">
        <v>72</v>
      </c>
      <c r="AY2604" s="147" t="s">
        <v>182</v>
      </c>
    </row>
    <row r="2605" spans="2:65" s="12" customFormat="1">
      <c r="B2605" s="146"/>
      <c r="D2605" s="141" t="s">
        <v>196</v>
      </c>
      <c r="E2605" s="147" t="s">
        <v>1</v>
      </c>
      <c r="F2605" s="148" t="s">
        <v>1258</v>
      </c>
      <c r="H2605" s="147" t="s">
        <v>1</v>
      </c>
      <c r="L2605" s="146"/>
      <c r="M2605" s="149"/>
      <c r="T2605" s="150"/>
      <c r="AT2605" s="147" t="s">
        <v>196</v>
      </c>
      <c r="AU2605" s="147" t="s">
        <v>190</v>
      </c>
      <c r="AV2605" s="12" t="s">
        <v>80</v>
      </c>
      <c r="AW2605" s="12" t="s">
        <v>27</v>
      </c>
      <c r="AX2605" s="12" t="s">
        <v>72</v>
      </c>
      <c r="AY2605" s="147" t="s">
        <v>182</v>
      </c>
    </row>
    <row r="2606" spans="2:65" s="1" customFormat="1" ht="37.9" customHeight="1">
      <c r="B2606" s="29"/>
      <c r="C2606" s="163" t="s">
        <v>2622</v>
      </c>
      <c r="D2606" s="163" t="s">
        <v>325</v>
      </c>
      <c r="E2606" s="164" t="s">
        <v>2623</v>
      </c>
      <c r="F2606" s="165" t="s">
        <v>2624</v>
      </c>
      <c r="G2606" s="166" t="s">
        <v>187</v>
      </c>
      <c r="H2606" s="167">
        <v>108.042</v>
      </c>
      <c r="I2606" s="168">
        <v>1510</v>
      </c>
      <c r="J2606" s="168">
        <f>ROUND(I2606*H2606,2)</f>
        <v>163143.42000000001</v>
      </c>
      <c r="K2606" s="165" t="s">
        <v>188</v>
      </c>
      <c r="L2606" s="169"/>
      <c r="M2606" s="170" t="s">
        <v>1</v>
      </c>
      <c r="N2606" s="171" t="s">
        <v>38</v>
      </c>
      <c r="O2606" s="137">
        <v>0</v>
      </c>
      <c r="P2606" s="137">
        <f>O2606*H2606</f>
        <v>0</v>
      </c>
      <c r="Q2606" s="137">
        <v>8.0000000000000002E-3</v>
      </c>
      <c r="R2606" s="137">
        <f>Q2606*H2606</f>
        <v>0.86433599999999999</v>
      </c>
      <c r="S2606" s="137">
        <v>0</v>
      </c>
      <c r="T2606" s="138">
        <f>S2606*H2606</f>
        <v>0</v>
      </c>
      <c r="AR2606" s="139" t="s">
        <v>1381</v>
      </c>
      <c r="AT2606" s="139" t="s">
        <v>325</v>
      </c>
      <c r="AU2606" s="139" t="s">
        <v>190</v>
      </c>
      <c r="AY2606" s="17" t="s">
        <v>182</v>
      </c>
      <c r="BE2606" s="140">
        <f>IF(N2606="základní",J2606,0)</f>
        <v>0</v>
      </c>
      <c r="BF2606" s="140">
        <f>IF(N2606="snížená",J2606,0)</f>
        <v>163143.42000000001</v>
      </c>
      <c r="BG2606" s="140">
        <f>IF(N2606="zákl. přenesená",J2606,0)</f>
        <v>0</v>
      </c>
      <c r="BH2606" s="140">
        <f>IF(N2606="sníž. přenesená",J2606,0)</f>
        <v>0</v>
      </c>
      <c r="BI2606" s="140">
        <f>IF(N2606="nulová",J2606,0)</f>
        <v>0</v>
      </c>
      <c r="BJ2606" s="17" t="s">
        <v>190</v>
      </c>
      <c r="BK2606" s="140">
        <f>ROUND(I2606*H2606,2)</f>
        <v>163143.42000000001</v>
      </c>
      <c r="BL2606" s="17" t="s">
        <v>271</v>
      </c>
      <c r="BM2606" s="139" t="s">
        <v>2625</v>
      </c>
    </row>
    <row r="2607" spans="2:65" s="1" customFormat="1" ht="19.5">
      <c r="B2607" s="29"/>
      <c r="D2607" s="141" t="s">
        <v>192</v>
      </c>
      <c r="F2607" s="142" t="s">
        <v>2624</v>
      </c>
      <c r="L2607" s="29"/>
      <c r="M2607" s="143"/>
      <c r="T2607" s="53"/>
      <c r="AT2607" s="17" t="s">
        <v>192</v>
      </c>
      <c r="AU2607" s="17" t="s">
        <v>190</v>
      </c>
    </row>
    <row r="2608" spans="2:65" s="13" customFormat="1">
      <c r="B2608" s="151"/>
      <c r="D2608" s="141" t="s">
        <v>196</v>
      </c>
      <c r="F2608" s="153" t="s">
        <v>2626</v>
      </c>
      <c r="H2608" s="154">
        <v>108.042</v>
      </c>
      <c r="L2608" s="151"/>
      <c r="M2608" s="155"/>
      <c r="T2608" s="156"/>
      <c r="AT2608" s="152" t="s">
        <v>196</v>
      </c>
      <c r="AU2608" s="152" t="s">
        <v>190</v>
      </c>
      <c r="AV2608" s="13" t="s">
        <v>190</v>
      </c>
      <c r="AW2608" s="13" t="s">
        <v>4</v>
      </c>
      <c r="AX2608" s="13" t="s">
        <v>80</v>
      </c>
      <c r="AY2608" s="152" t="s">
        <v>182</v>
      </c>
    </row>
    <row r="2609" spans="2:65" s="1" customFormat="1" ht="16.5" customHeight="1">
      <c r="B2609" s="29"/>
      <c r="C2609" s="129" t="s">
        <v>2627</v>
      </c>
      <c r="D2609" s="129" t="s">
        <v>184</v>
      </c>
      <c r="E2609" s="130" t="s">
        <v>2628</v>
      </c>
      <c r="F2609" s="131" t="s">
        <v>2629</v>
      </c>
      <c r="G2609" s="132" t="s">
        <v>296</v>
      </c>
      <c r="H2609" s="133">
        <v>144.24</v>
      </c>
      <c r="I2609" s="134">
        <v>130</v>
      </c>
      <c r="J2609" s="134">
        <f>ROUND(I2609*H2609,2)</f>
        <v>18751.2</v>
      </c>
      <c r="K2609" s="131" t="s">
        <v>188</v>
      </c>
      <c r="L2609" s="29"/>
      <c r="M2609" s="135" t="s">
        <v>1</v>
      </c>
      <c r="N2609" s="136" t="s">
        <v>38</v>
      </c>
      <c r="O2609" s="137">
        <v>0.18099999999999999</v>
      </c>
      <c r="P2609" s="137">
        <f>O2609*H2609</f>
        <v>26.10744</v>
      </c>
      <c r="Q2609" s="137">
        <v>1.0000000000000001E-5</v>
      </c>
      <c r="R2609" s="137">
        <f>Q2609*H2609</f>
        <v>1.4424000000000001E-3</v>
      </c>
      <c r="S2609" s="137">
        <v>0</v>
      </c>
      <c r="T2609" s="138">
        <f>S2609*H2609</f>
        <v>0</v>
      </c>
      <c r="AR2609" s="139" t="s">
        <v>271</v>
      </c>
      <c r="AT2609" s="139" t="s">
        <v>184</v>
      </c>
      <c r="AU2609" s="139" t="s">
        <v>190</v>
      </c>
      <c r="AY2609" s="17" t="s">
        <v>182</v>
      </c>
      <c r="BE2609" s="140">
        <f>IF(N2609="základní",J2609,0)</f>
        <v>0</v>
      </c>
      <c r="BF2609" s="140">
        <f>IF(N2609="snížená",J2609,0)</f>
        <v>18751.2</v>
      </c>
      <c r="BG2609" s="140">
        <f>IF(N2609="zákl. přenesená",J2609,0)</f>
        <v>0</v>
      </c>
      <c r="BH2609" s="140">
        <f>IF(N2609="sníž. přenesená",J2609,0)</f>
        <v>0</v>
      </c>
      <c r="BI2609" s="140">
        <f>IF(N2609="nulová",J2609,0)</f>
        <v>0</v>
      </c>
      <c r="BJ2609" s="17" t="s">
        <v>190</v>
      </c>
      <c r="BK2609" s="140">
        <f>ROUND(I2609*H2609,2)</f>
        <v>18751.2</v>
      </c>
      <c r="BL2609" s="17" t="s">
        <v>271</v>
      </c>
      <c r="BM2609" s="139" t="s">
        <v>2630</v>
      </c>
    </row>
    <row r="2610" spans="2:65" s="1" customFormat="1">
      <c r="B2610" s="29"/>
      <c r="D2610" s="141" t="s">
        <v>192</v>
      </c>
      <c r="F2610" s="142" t="s">
        <v>2631</v>
      </c>
      <c r="L2610" s="29"/>
      <c r="M2610" s="143"/>
      <c r="T2610" s="53"/>
      <c r="AT2610" s="17" t="s">
        <v>192</v>
      </c>
      <c r="AU2610" s="17" t="s">
        <v>190</v>
      </c>
    </row>
    <row r="2611" spans="2:65" s="1" customFormat="1">
      <c r="B2611" s="29"/>
      <c r="D2611" s="144" t="s">
        <v>194</v>
      </c>
      <c r="F2611" s="145" t="s">
        <v>2632</v>
      </c>
      <c r="L2611" s="29"/>
      <c r="M2611" s="143"/>
      <c r="T2611" s="53"/>
      <c r="AT2611" s="17" t="s">
        <v>194</v>
      </c>
      <c r="AU2611" s="17" t="s">
        <v>190</v>
      </c>
    </row>
    <row r="2612" spans="2:65" s="12" customFormat="1">
      <c r="B2612" s="146"/>
      <c r="D2612" s="141" t="s">
        <v>196</v>
      </c>
      <c r="E2612" s="147" t="s">
        <v>1</v>
      </c>
      <c r="F2612" s="148" t="s">
        <v>2536</v>
      </c>
      <c r="H2612" s="147" t="s">
        <v>1</v>
      </c>
      <c r="L2612" s="146"/>
      <c r="M2612" s="149"/>
      <c r="T2612" s="150"/>
      <c r="AT2612" s="147" t="s">
        <v>196</v>
      </c>
      <c r="AU2612" s="147" t="s">
        <v>190</v>
      </c>
      <c r="AV2612" s="12" t="s">
        <v>80</v>
      </c>
      <c r="AW2612" s="12" t="s">
        <v>27</v>
      </c>
      <c r="AX2612" s="12" t="s">
        <v>72</v>
      </c>
      <c r="AY2612" s="147" t="s">
        <v>182</v>
      </c>
    </row>
    <row r="2613" spans="2:65" s="12" customFormat="1">
      <c r="B2613" s="146"/>
      <c r="D2613" s="141" t="s">
        <v>196</v>
      </c>
      <c r="E2613" s="147" t="s">
        <v>1</v>
      </c>
      <c r="F2613" s="148" t="s">
        <v>1756</v>
      </c>
      <c r="H2613" s="147" t="s">
        <v>1</v>
      </c>
      <c r="L2613" s="146"/>
      <c r="M2613" s="149"/>
      <c r="T2613" s="150"/>
      <c r="AT2613" s="147" t="s">
        <v>196</v>
      </c>
      <c r="AU2613" s="147" t="s">
        <v>190</v>
      </c>
      <c r="AV2613" s="12" t="s">
        <v>80</v>
      </c>
      <c r="AW2613" s="12" t="s">
        <v>27</v>
      </c>
      <c r="AX2613" s="12" t="s">
        <v>72</v>
      </c>
      <c r="AY2613" s="147" t="s">
        <v>182</v>
      </c>
    </row>
    <row r="2614" spans="2:65" s="13" customFormat="1">
      <c r="B2614" s="151"/>
      <c r="D2614" s="141" t="s">
        <v>196</v>
      </c>
      <c r="E2614" s="152" t="s">
        <v>1</v>
      </c>
      <c r="F2614" s="153" t="s">
        <v>2633</v>
      </c>
      <c r="H2614" s="154">
        <v>28.5</v>
      </c>
      <c r="L2614" s="151"/>
      <c r="M2614" s="155"/>
      <c r="T2614" s="156"/>
      <c r="AT2614" s="152" t="s">
        <v>196</v>
      </c>
      <c r="AU2614" s="152" t="s">
        <v>190</v>
      </c>
      <c r="AV2614" s="13" t="s">
        <v>190</v>
      </c>
      <c r="AW2614" s="13" t="s">
        <v>27</v>
      </c>
      <c r="AX2614" s="13" t="s">
        <v>72</v>
      </c>
      <c r="AY2614" s="152" t="s">
        <v>182</v>
      </c>
    </row>
    <row r="2615" spans="2:65" s="12" customFormat="1">
      <c r="B2615" s="146"/>
      <c r="D2615" s="141" t="s">
        <v>196</v>
      </c>
      <c r="E2615" s="147" t="s">
        <v>1</v>
      </c>
      <c r="F2615" s="148" t="s">
        <v>385</v>
      </c>
      <c r="H2615" s="147" t="s">
        <v>1</v>
      </c>
      <c r="L2615" s="146"/>
      <c r="M2615" s="149"/>
      <c r="T2615" s="150"/>
      <c r="AT2615" s="147" t="s">
        <v>196</v>
      </c>
      <c r="AU2615" s="147" t="s">
        <v>190</v>
      </c>
      <c r="AV2615" s="12" t="s">
        <v>80</v>
      </c>
      <c r="AW2615" s="12" t="s">
        <v>27</v>
      </c>
      <c r="AX2615" s="12" t="s">
        <v>72</v>
      </c>
      <c r="AY2615" s="147" t="s">
        <v>182</v>
      </c>
    </row>
    <row r="2616" spans="2:65" s="13" customFormat="1">
      <c r="B2616" s="151"/>
      <c r="D2616" s="141" t="s">
        <v>196</v>
      </c>
      <c r="E2616" s="152" t="s">
        <v>1</v>
      </c>
      <c r="F2616" s="153" t="s">
        <v>2634</v>
      </c>
      <c r="H2616" s="154">
        <v>83.26</v>
      </c>
      <c r="L2616" s="151"/>
      <c r="M2616" s="155"/>
      <c r="T2616" s="156"/>
      <c r="AT2616" s="152" t="s">
        <v>196</v>
      </c>
      <c r="AU2616" s="152" t="s">
        <v>190</v>
      </c>
      <c r="AV2616" s="13" t="s">
        <v>190</v>
      </c>
      <c r="AW2616" s="13" t="s">
        <v>27</v>
      </c>
      <c r="AX2616" s="13" t="s">
        <v>72</v>
      </c>
      <c r="AY2616" s="152" t="s">
        <v>182</v>
      </c>
    </row>
    <row r="2617" spans="2:65" s="12" customFormat="1">
      <c r="B2617" s="146"/>
      <c r="D2617" s="141" t="s">
        <v>196</v>
      </c>
      <c r="E2617" s="147" t="s">
        <v>1</v>
      </c>
      <c r="F2617" s="148" t="s">
        <v>2538</v>
      </c>
      <c r="H2617" s="147" t="s">
        <v>1</v>
      </c>
      <c r="L2617" s="146"/>
      <c r="M2617" s="149"/>
      <c r="T2617" s="150"/>
      <c r="AT2617" s="147" t="s">
        <v>196</v>
      </c>
      <c r="AU2617" s="147" t="s">
        <v>190</v>
      </c>
      <c r="AV2617" s="12" t="s">
        <v>80</v>
      </c>
      <c r="AW2617" s="12" t="s">
        <v>27</v>
      </c>
      <c r="AX2617" s="12" t="s">
        <v>72</v>
      </c>
      <c r="AY2617" s="147" t="s">
        <v>182</v>
      </c>
    </row>
    <row r="2618" spans="2:65" s="13" customFormat="1">
      <c r="B2618" s="151"/>
      <c r="D2618" s="141" t="s">
        <v>196</v>
      </c>
      <c r="E2618" s="152" t="s">
        <v>1</v>
      </c>
      <c r="F2618" s="153" t="s">
        <v>2635</v>
      </c>
      <c r="H2618" s="154">
        <v>-2.25</v>
      </c>
      <c r="L2618" s="151"/>
      <c r="M2618" s="155"/>
      <c r="T2618" s="156"/>
      <c r="AT2618" s="152" t="s">
        <v>196</v>
      </c>
      <c r="AU2618" s="152" t="s">
        <v>190</v>
      </c>
      <c r="AV2618" s="13" t="s">
        <v>190</v>
      </c>
      <c r="AW2618" s="13" t="s">
        <v>27</v>
      </c>
      <c r="AX2618" s="13" t="s">
        <v>72</v>
      </c>
      <c r="AY2618" s="152" t="s">
        <v>182</v>
      </c>
    </row>
    <row r="2619" spans="2:65" s="13" customFormat="1">
      <c r="B2619" s="151"/>
      <c r="D2619" s="141" t="s">
        <v>196</v>
      </c>
      <c r="E2619" s="152" t="s">
        <v>1</v>
      </c>
      <c r="F2619" s="153" t="s">
        <v>2636</v>
      </c>
      <c r="H2619" s="154">
        <v>-0.88</v>
      </c>
      <c r="L2619" s="151"/>
      <c r="M2619" s="155"/>
      <c r="T2619" s="156"/>
      <c r="AT2619" s="152" t="s">
        <v>196</v>
      </c>
      <c r="AU2619" s="152" t="s">
        <v>190</v>
      </c>
      <c r="AV2619" s="13" t="s">
        <v>190</v>
      </c>
      <c r="AW2619" s="13" t="s">
        <v>27</v>
      </c>
      <c r="AX2619" s="13" t="s">
        <v>72</v>
      </c>
      <c r="AY2619" s="152" t="s">
        <v>182</v>
      </c>
    </row>
    <row r="2620" spans="2:65" s="12" customFormat="1">
      <c r="B2620" s="146"/>
      <c r="D2620" s="141" t="s">
        <v>196</v>
      </c>
      <c r="E2620" s="147" t="s">
        <v>1</v>
      </c>
      <c r="F2620" s="148" t="s">
        <v>1050</v>
      </c>
      <c r="H2620" s="147" t="s">
        <v>1</v>
      </c>
      <c r="L2620" s="146"/>
      <c r="M2620" s="149"/>
      <c r="T2620" s="150"/>
      <c r="AT2620" s="147" t="s">
        <v>196</v>
      </c>
      <c r="AU2620" s="147" t="s">
        <v>190</v>
      </c>
      <c r="AV2620" s="12" t="s">
        <v>80</v>
      </c>
      <c r="AW2620" s="12" t="s">
        <v>27</v>
      </c>
      <c r="AX2620" s="12" t="s">
        <v>72</v>
      </c>
      <c r="AY2620" s="147" t="s">
        <v>182</v>
      </c>
    </row>
    <row r="2621" spans="2:65" s="13" customFormat="1">
      <c r="B2621" s="151"/>
      <c r="D2621" s="141" t="s">
        <v>196</v>
      </c>
      <c r="E2621" s="152" t="s">
        <v>1</v>
      </c>
      <c r="F2621" s="153" t="s">
        <v>2637</v>
      </c>
      <c r="H2621" s="154">
        <v>49.92</v>
      </c>
      <c r="L2621" s="151"/>
      <c r="M2621" s="155"/>
      <c r="T2621" s="156"/>
      <c r="AT2621" s="152" t="s">
        <v>196</v>
      </c>
      <c r="AU2621" s="152" t="s">
        <v>190</v>
      </c>
      <c r="AV2621" s="13" t="s">
        <v>190</v>
      </c>
      <c r="AW2621" s="13" t="s">
        <v>27</v>
      </c>
      <c r="AX2621" s="13" t="s">
        <v>72</v>
      </c>
      <c r="AY2621" s="152" t="s">
        <v>182</v>
      </c>
    </row>
    <row r="2622" spans="2:65" s="12" customFormat="1">
      <c r="B2622" s="146"/>
      <c r="D2622" s="141" t="s">
        <v>196</v>
      </c>
      <c r="E2622" s="147" t="s">
        <v>1</v>
      </c>
      <c r="F2622" s="148" t="s">
        <v>2538</v>
      </c>
      <c r="H2622" s="147" t="s">
        <v>1</v>
      </c>
      <c r="L2622" s="146"/>
      <c r="M2622" s="149"/>
      <c r="T2622" s="150"/>
      <c r="AT2622" s="147" t="s">
        <v>196</v>
      </c>
      <c r="AU2622" s="147" t="s">
        <v>190</v>
      </c>
      <c r="AV2622" s="12" t="s">
        <v>80</v>
      </c>
      <c r="AW2622" s="12" t="s">
        <v>27</v>
      </c>
      <c r="AX2622" s="12" t="s">
        <v>72</v>
      </c>
      <c r="AY2622" s="147" t="s">
        <v>182</v>
      </c>
    </row>
    <row r="2623" spans="2:65" s="13" customFormat="1">
      <c r="B2623" s="151"/>
      <c r="D2623" s="141" t="s">
        <v>196</v>
      </c>
      <c r="E2623" s="152" t="s">
        <v>1</v>
      </c>
      <c r="F2623" s="153" t="s">
        <v>2638</v>
      </c>
      <c r="H2623" s="154">
        <v>-14.31</v>
      </c>
      <c r="L2623" s="151"/>
      <c r="M2623" s="155"/>
      <c r="T2623" s="156"/>
      <c r="AT2623" s="152" t="s">
        <v>196</v>
      </c>
      <c r="AU2623" s="152" t="s">
        <v>190</v>
      </c>
      <c r="AV2623" s="13" t="s">
        <v>190</v>
      </c>
      <c r="AW2623" s="13" t="s">
        <v>27</v>
      </c>
      <c r="AX2623" s="13" t="s">
        <v>72</v>
      </c>
      <c r="AY2623" s="152" t="s">
        <v>182</v>
      </c>
    </row>
    <row r="2624" spans="2:65" s="15" customFormat="1">
      <c r="B2624" s="172"/>
      <c r="D2624" s="141" t="s">
        <v>196</v>
      </c>
      <c r="E2624" s="173" t="s">
        <v>1</v>
      </c>
      <c r="F2624" s="174" t="s">
        <v>379</v>
      </c>
      <c r="H2624" s="175">
        <v>144.24</v>
      </c>
      <c r="L2624" s="172"/>
      <c r="M2624" s="176"/>
      <c r="T2624" s="177"/>
      <c r="AT2624" s="173" t="s">
        <v>196</v>
      </c>
      <c r="AU2624" s="173" t="s">
        <v>190</v>
      </c>
      <c r="AV2624" s="15" t="s">
        <v>106</v>
      </c>
      <c r="AW2624" s="15" t="s">
        <v>27</v>
      </c>
      <c r="AX2624" s="15" t="s">
        <v>72</v>
      </c>
      <c r="AY2624" s="173" t="s">
        <v>182</v>
      </c>
    </row>
    <row r="2625" spans="2:65" s="14" customFormat="1">
      <c r="B2625" s="157"/>
      <c r="D2625" s="141" t="s">
        <v>196</v>
      </c>
      <c r="E2625" s="158" t="s">
        <v>1</v>
      </c>
      <c r="F2625" s="159" t="s">
        <v>201</v>
      </c>
      <c r="H2625" s="160">
        <v>144.24</v>
      </c>
      <c r="L2625" s="157"/>
      <c r="M2625" s="161"/>
      <c r="T2625" s="162"/>
      <c r="AT2625" s="158" t="s">
        <v>196</v>
      </c>
      <c r="AU2625" s="158" t="s">
        <v>190</v>
      </c>
      <c r="AV2625" s="14" t="s">
        <v>189</v>
      </c>
      <c r="AW2625" s="14" t="s">
        <v>27</v>
      </c>
      <c r="AX2625" s="14" t="s">
        <v>80</v>
      </c>
      <c r="AY2625" s="158" t="s">
        <v>182</v>
      </c>
    </row>
    <row r="2626" spans="2:65" s="1" customFormat="1" ht="16.5" customHeight="1">
      <c r="B2626" s="29"/>
      <c r="C2626" s="163" t="s">
        <v>2639</v>
      </c>
      <c r="D2626" s="163" t="s">
        <v>325</v>
      </c>
      <c r="E2626" s="164" t="s">
        <v>2640</v>
      </c>
      <c r="F2626" s="165" t="s">
        <v>2641</v>
      </c>
      <c r="G2626" s="166" t="s">
        <v>296</v>
      </c>
      <c r="H2626" s="167">
        <v>147.125</v>
      </c>
      <c r="I2626" s="168">
        <v>51.6</v>
      </c>
      <c r="J2626" s="168">
        <f>ROUND(I2626*H2626,2)</f>
        <v>7591.65</v>
      </c>
      <c r="K2626" s="165" t="s">
        <v>188</v>
      </c>
      <c r="L2626" s="169"/>
      <c r="M2626" s="170" t="s">
        <v>1</v>
      </c>
      <c r="N2626" s="171" t="s">
        <v>38</v>
      </c>
      <c r="O2626" s="137">
        <v>0</v>
      </c>
      <c r="P2626" s="137">
        <f>O2626*H2626</f>
        <v>0</v>
      </c>
      <c r="Q2626" s="137">
        <v>1.2E-4</v>
      </c>
      <c r="R2626" s="137">
        <f>Q2626*H2626</f>
        <v>1.7655000000000001E-2</v>
      </c>
      <c r="S2626" s="137">
        <v>0</v>
      </c>
      <c r="T2626" s="138">
        <f>S2626*H2626</f>
        <v>0</v>
      </c>
      <c r="AR2626" s="139" t="s">
        <v>1381</v>
      </c>
      <c r="AT2626" s="139" t="s">
        <v>325</v>
      </c>
      <c r="AU2626" s="139" t="s">
        <v>190</v>
      </c>
      <c r="AY2626" s="17" t="s">
        <v>182</v>
      </c>
      <c r="BE2626" s="140">
        <f>IF(N2626="základní",J2626,0)</f>
        <v>0</v>
      </c>
      <c r="BF2626" s="140">
        <f>IF(N2626="snížená",J2626,0)</f>
        <v>7591.65</v>
      </c>
      <c r="BG2626" s="140">
        <f>IF(N2626="zákl. přenesená",J2626,0)</f>
        <v>0</v>
      </c>
      <c r="BH2626" s="140">
        <f>IF(N2626="sníž. přenesená",J2626,0)</f>
        <v>0</v>
      </c>
      <c r="BI2626" s="140">
        <f>IF(N2626="nulová",J2626,0)</f>
        <v>0</v>
      </c>
      <c r="BJ2626" s="17" t="s">
        <v>190</v>
      </c>
      <c r="BK2626" s="140">
        <f>ROUND(I2626*H2626,2)</f>
        <v>7591.65</v>
      </c>
      <c r="BL2626" s="17" t="s">
        <v>271</v>
      </c>
      <c r="BM2626" s="139" t="s">
        <v>2642</v>
      </c>
    </row>
    <row r="2627" spans="2:65" s="1" customFormat="1">
      <c r="B2627" s="29"/>
      <c r="D2627" s="141" t="s">
        <v>192</v>
      </c>
      <c r="F2627" s="142" t="s">
        <v>2641</v>
      </c>
      <c r="L2627" s="29"/>
      <c r="M2627" s="143"/>
      <c r="T2627" s="53"/>
      <c r="AT2627" s="17" t="s">
        <v>192</v>
      </c>
      <c r="AU2627" s="17" t="s">
        <v>190</v>
      </c>
    </row>
    <row r="2628" spans="2:65" s="13" customFormat="1">
      <c r="B2628" s="151"/>
      <c r="D2628" s="141" t="s">
        <v>196</v>
      </c>
      <c r="F2628" s="153" t="s">
        <v>2643</v>
      </c>
      <c r="H2628" s="154">
        <v>147.125</v>
      </c>
      <c r="L2628" s="151"/>
      <c r="M2628" s="155"/>
      <c r="T2628" s="156"/>
      <c r="AT2628" s="152" t="s">
        <v>196</v>
      </c>
      <c r="AU2628" s="152" t="s">
        <v>190</v>
      </c>
      <c r="AV2628" s="13" t="s">
        <v>190</v>
      </c>
      <c r="AW2628" s="13" t="s">
        <v>4</v>
      </c>
      <c r="AX2628" s="13" t="s">
        <v>80</v>
      </c>
      <c r="AY2628" s="152" t="s">
        <v>182</v>
      </c>
    </row>
    <row r="2629" spans="2:65" s="1" customFormat="1" ht="16.5" customHeight="1">
      <c r="B2629" s="29"/>
      <c r="C2629" s="129" t="s">
        <v>2644</v>
      </c>
      <c r="D2629" s="129" t="s">
        <v>184</v>
      </c>
      <c r="E2629" s="130" t="s">
        <v>2645</v>
      </c>
      <c r="F2629" s="131" t="s">
        <v>2646</v>
      </c>
      <c r="G2629" s="132" t="s">
        <v>296</v>
      </c>
      <c r="H2629" s="133">
        <v>12.71</v>
      </c>
      <c r="I2629" s="134">
        <v>163</v>
      </c>
      <c r="J2629" s="134">
        <f>ROUND(I2629*H2629,2)</f>
        <v>2071.73</v>
      </c>
      <c r="K2629" s="131" t="s">
        <v>188</v>
      </c>
      <c r="L2629" s="29"/>
      <c r="M2629" s="135" t="s">
        <v>1</v>
      </c>
      <c r="N2629" s="136" t="s">
        <v>38</v>
      </c>
      <c r="O2629" s="137">
        <v>0.23599999999999999</v>
      </c>
      <c r="P2629" s="137">
        <f>O2629*H2629</f>
        <v>2.9995600000000002</v>
      </c>
      <c r="Q2629" s="137">
        <v>0</v>
      </c>
      <c r="R2629" s="137">
        <f>Q2629*H2629</f>
        <v>0</v>
      </c>
      <c r="S2629" s="137">
        <v>0</v>
      </c>
      <c r="T2629" s="138">
        <f>S2629*H2629</f>
        <v>0</v>
      </c>
      <c r="AR2629" s="139" t="s">
        <v>271</v>
      </c>
      <c r="AT2629" s="139" t="s">
        <v>184</v>
      </c>
      <c r="AU2629" s="139" t="s">
        <v>190</v>
      </c>
      <c r="AY2629" s="17" t="s">
        <v>182</v>
      </c>
      <c r="BE2629" s="140">
        <f>IF(N2629="základní",J2629,0)</f>
        <v>0</v>
      </c>
      <c r="BF2629" s="140">
        <f>IF(N2629="snížená",J2629,0)</f>
        <v>2071.73</v>
      </c>
      <c r="BG2629" s="140">
        <f>IF(N2629="zákl. přenesená",J2629,0)</f>
        <v>0</v>
      </c>
      <c r="BH2629" s="140">
        <f>IF(N2629="sníž. přenesená",J2629,0)</f>
        <v>0</v>
      </c>
      <c r="BI2629" s="140">
        <f>IF(N2629="nulová",J2629,0)</f>
        <v>0</v>
      </c>
      <c r="BJ2629" s="17" t="s">
        <v>190</v>
      </c>
      <c r="BK2629" s="140">
        <f>ROUND(I2629*H2629,2)</f>
        <v>2071.73</v>
      </c>
      <c r="BL2629" s="17" t="s">
        <v>271</v>
      </c>
      <c r="BM2629" s="139" t="s">
        <v>2647</v>
      </c>
    </row>
    <row r="2630" spans="2:65" s="1" customFormat="1">
      <c r="B2630" s="29"/>
      <c r="D2630" s="141" t="s">
        <v>192</v>
      </c>
      <c r="F2630" s="142" t="s">
        <v>2648</v>
      </c>
      <c r="L2630" s="29"/>
      <c r="M2630" s="143"/>
      <c r="T2630" s="53"/>
      <c r="AT2630" s="17" t="s">
        <v>192</v>
      </c>
      <c r="AU2630" s="17" t="s">
        <v>190</v>
      </c>
    </row>
    <row r="2631" spans="2:65" s="1" customFormat="1">
      <c r="B2631" s="29"/>
      <c r="D2631" s="144" t="s">
        <v>194</v>
      </c>
      <c r="F2631" s="145" t="s">
        <v>2649</v>
      </c>
      <c r="L2631" s="29"/>
      <c r="M2631" s="143"/>
      <c r="T2631" s="53"/>
      <c r="AT2631" s="17" t="s">
        <v>194</v>
      </c>
      <c r="AU2631" s="17" t="s">
        <v>190</v>
      </c>
    </row>
    <row r="2632" spans="2:65" s="13" customFormat="1">
      <c r="B2632" s="151"/>
      <c r="D2632" s="141" t="s">
        <v>196</v>
      </c>
      <c r="E2632" s="152" t="s">
        <v>1</v>
      </c>
      <c r="F2632" s="153" t="s">
        <v>2650</v>
      </c>
      <c r="H2632" s="154">
        <v>12.71</v>
      </c>
      <c r="L2632" s="151"/>
      <c r="M2632" s="155"/>
      <c r="T2632" s="156"/>
      <c r="AT2632" s="152" t="s">
        <v>196</v>
      </c>
      <c r="AU2632" s="152" t="s">
        <v>190</v>
      </c>
      <c r="AV2632" s="13" t="s">
        <v>190</v>
      </c>
      <c r="AW2632" s="13" t="s">
        <v>27</v>
      </c>
      <c r="AX2632" s="13" t="s">
        <v>80</v>
      </c>
      <c r="AY2632" s="152" t="s">
        <v>182</v>
      </c>
    </row>
    <row r="2633" spans="2:65" s="1" customFormat="1" ht="21.75" customHeight="1">
      <c r="B2633" s="29"/>
      <c r="C2633" s="163" t="s">
        <v>2651</v>
      </c>
      <c r="D2633" s="163" t="s">
        <v>325</v>
      </c>
      <c r="E2633" s="164" t="s">
        <v>2652</v>
      </c>
      <c r="F2633" s="165" t="s">
        <v>2653</v>
      </c>
      <c r="G2633" s="166" t="s">
        <v>296</v>
      </c>
      <c r="H2633" s="167">
        <v>13.346</v>
      </c>
      <c r="I2633" s="168">
        <v>161</v>
      </c>
      <c r="J2633" s="168">
        <f>ROUND(I2633*H2633,2)</f>
        <v>2148.71</v>
      </c>
      <c r="K2633" s="165" t="s">
        <v>188</v>
      </c>
      <c r="L2633" s="169"/>
      <c r="M2633" s="170" t="s">
        <v>1</v>
      </c>
      <c r="N2633" s="171" t="s">
        <v>38</v>
      </c>
      <c r="O2633" s="137">
        <v>0</v>
      </c>
      <c r="P2633" s="137">
        <f>O2633*H2633</f>
        <v>0</v>
      </c>
      <c r="Q2633" s="137">
        <v>3.5E-4</v>
      </c>
      <c r="R2633" s="137">
        <f>Q2633*H2633</f>
        <v>4.6711000000000001E-3</v>
      </c>
      <c r="S2633" s="137">
        <v>0</v>
      </c>
      <c r="T2633" s="138">
        <f>S2633*H2633</f>
        <v>0</v>
      </c>
      <c r="AR2633" s="139" t="s">
        <v>1381</v>
      </c>
      <c r="AT2633" s="139" t="s">
        <v>325</v>
      </c>
      <c r="AU2633" s="139" t="s">
        <v>190</v>
      </c>
      <c r="AY2633" s="17" t="s">
        <v>182</v>
      </c>
      <c r="BE2633" s="140">
        <f>IF(N2633="základní",J2633,0)</f>
        <v>0</v>
      </c>
      <c r="BF2633" s="140">
        <f>IF(N2633="snížená",J2633,0)</f>
        <v>2148.71</v>
      </c>
      <c r="BG2633" s="140">
        <f>IF(N2633="zákl. přenesená",J2633,0)</f>
        <v>0</v>
      </c>
      <c r="BH2633" s="140">
        <f>IF(N2633="sníž. přenesená",J2633,0)</f>
        <v>0</v>
      </c>
      <c r="BI2633" s="140">
        <f>IF(N2633="nulová",J2633,0)</f>
        <v>0</v>
      </c>
      <c r="BJ2633" s="17" t="s">
        <v>190</v>
      </c>
      <c r="BK2633" s="140">
        <f>ROUND(I2633*H2633,2)</f>
        <v>2148.71</v>
      </c>
      <c r="BL2633" s="17" t="s">
        <v>271</v>
      </c>
      <c r="BM2633" s="139" t="s">
        <v>2654</v>
      </c>
    </row>
    <row r="2634" spans="2:65" s="1" customFormat="1">
      <c r="B2634" s="29"/>
      <c r="D2634" s="141" t="s">
        <v>192</v>
      </c>
      <c r="F2634" s="142" t="s">
        <v>2653</v>
      </c>
      <c r="L2634" s="29"/>
      <c r="M2634" s="143"/>
      <c r="T2634" s="53"/>
      <c r="AT2634" s="17" t="s">
        <v>192</v>
      </c>
      <c r="AU2634" s="17" t="s">
        <v>190</v>
      </c>
    </row>
    <row r="2635" spans="2:65" s="13" customFormat="1">
      <c r="B2635" s="151"/>
      <c r="D2635" s="141" t="s">
        <v>196</v>
      </c>
      <c r="F2635" s="153" t="s">
        <v>2655</v>
      </c>
      <c r="H2635" s="154">
        <v>13.346</v>
      </c>
      <c r="L2635" s="151"/>
      <c r="M2635" s="155"/>
      <c r="T2635" s="156"/>
      <c r="AT2635" s="152" t="s">
        <v>196</v>
      </c>
      <c r="AU2635" s="152" t="s">
        <v>190</v>
      </c>
      <c r="AV2635" s="13" t="s">
        <v>190</v>
      </c>
      <c r="AW2635" s="13" t="s">
        <v>4</v>
      </c>
      <c r="AX2635" s="13" t="s">
        <v>80</v>
      </c>
      <c r="AY2635" s="152" t="s">
        <v>182</v>
      </c>
    </row>
    <row r="2636" spans="2:65" s="1" customFormat="1" ht="24.2" customHeight="1">
      <c r="B2636" s="29"/>
      <c r="C2636" s="129" t="s">
        <v>2656</v>
      </c>
      <c r="D2636" s="129" t="s">
        <v>184</v>
      </c>
      <c r="E2636" s="130" t="s">
        <v>2657</v>
      </c>
      <c r="F2636" s="131" t="s">
        <v>2658</v>
      </c>
      <c r="G2636" s="132" t="s">
        <v>265</v>
      </c>
      <c r="H2636" s="133">
        <v>1.6619999999999999</v>
      </c>
      <c r="I2636" s="134">
        <v>615</v>
      </c>
      <c r="J2636" s="134">
        <f>ROUND(I2636*H2636,2)</f>
        <v>1022.13</v>
      </c>
      <c r="K2636" s="131" t="s">
        <v>188</v>
      </c>
      <c r="L2636" s="29"/>
      <c r="M2636" s="135" t="s">
        <v>1</v>
      </c>
      <c r="N2636" s="136" t="s">
        <v>38</v>
      </c>
      <c r="O2636" s="137">
        <v>0.68200000000000005</v>
      </c>
      <c r="P2636" s="137">
        <f>O2636*H2636</f>
        <v>1.1334839999999999</v>
      </c>
      <c r="Q2636" s="137">
        <v>0</v>
      </c>
      <c r="R2636" s="137">
        <f>Q2636*H2636</f>
        <v>0</v>
      </c>
      <c r="S2636" s="137">
        <v>0</v>
      </c>
      <c r="T2636" s="138">
        <f>S2636*H2636</f>
        <v>0</v>
      </c>
      <c r="AR2636" s="139" t="s">
        <v>271</v>
      </c>
      <c r="AT2636" s="139" t="s">
        <v>184</v>
      </c>
      <c r="AU2636" s="139" t="s">
        <v>190</v>
      </c>
      <c r="AY2636" s="17" t="s">
        <v>182</v>
      </c>
      <c r="BE2636" s="140">
        <f>IF(N2636="základní",J2636,0)</f>
        <v>0</v>
      </c>
      <c r="BF2636" s="140">
        <f>IF(N2636="snížená",J2636,0)</f>
        <v>1022.13</v>
      </c>
      <c r="BG2636" s="140">
        <f>IF(N2636="zákl. přenesená",J2636,0)</f>
        <v>0</v>
      </c>
      <c r="BH2636" s="140">
        <f>IF(N2636="sníž. přenesená",J2636,0)</f>
        <v>0</v>
      </c>
      <c r="BI2636" s="140">
        <f>IF(N2636="nulová",J2636,0)</f>
        <v>0</v>
      </c>
      <c r="BJ2636" s="17" t="s">
        <v>190</v>
      </c>
      <c r="BK2636" s="140">
        <f>ROUND(I2636*H2636,2)</f>
        <v>1022.13</v>
      </c>
      <c r="BL2636" s="17" t="s">
        <v>271</v>
      </c>
      <c r="BM2636" s="139" t="s">
        <v>2659</v>
      </c>
    </row>
    <row r="2637" spans="2:65" s="1" customFormat="1" ht="29.25">
      <c r="B2637" s="29"/>
      <c r="D2637" s="141" t="s">
        <v>192</v>
      </c>
      <c r="F2637" s="142" t="s">
        <v>2660</v>
      </c>
      <c r="L2637" s="29"/>
      <c r="M2637" s="143"/>
      <c r="T2637" s="53"/>
      <c r="AT2637" s="17" t="s">
        <v>192</v>
      </c>
      <c r="AU2637" s="17" t="s">
        <v>190</v>
      </c>
    </row>
    <row r="2638" spans="2:65" s="1" customFormat="1">
      <c r="B2638" s="29"/>
      <c r="D2638" s="144" t="s">
        <v>194</v>
      </c>
      <c r="F2638" s="145" t="s">
        <v>2661</v>
      </c>
      <c r="L2638" s="29"/>
      <c r="M2638" s="143"/>
      <c r="T2638" s="53"/>
      <c r="AT2638" s="17" t="s">
        <v>194</v>
      </c>
      <c r="AU2638" s="17" t="s">
        <v>190</v>
      </c>
    </row>
    <row r="2639" spans="2:65" s="11" customFormat="1" ht="22.9" customHeight="1">
      <c r="B2639" s="118"/>
      <c r="D2639" s="119" t="s">
        <v>71</v>
      </c>
      <c r="E2639" s="127" t="s">
        <v>2662</v>
      </c>
      <c r="F2639" s="127" t="s">
        <v>2663</v>
      </c>
      <c r="J2639" s="128">
        <f>BK2639</f>
        <v>217687.25000000003</v>
      </c>
      <c r="L2639" s="118"/>
      <c r="M2639" s="122"/>
      <c r="P2639" s="123">
        <f>SUM(P2640:P2700)</f>
        <v>77.904360000000011</v>
      </c>
      <c r="R2639" s="123">
        <f>SUM(R2640:R2700)</f>
        <v>0.96459587999999985</v>
      </c>
      <c r="T2639" s="124">
        <f>SUM(T2640:T2700)</f>
        <v>0</v>
      </c>
      <c r="AR2639" s="119" t="s">
        <v>190</v>
      </c>
      <c r="AT2639" s="125" t="s">
        <v>71</v>
      </c>
      <c r="AU2639" s="125" t="s">
        <v>80</v>
      </c>
      <c r="AY2639" s="119" t="s">
        <v>182</v>
      </c>
      <c r="BK2639" s="126">
        <f>SUM(BK2640:BK2700)</f>
        <v>217687.25000000003</v>
      </c>
    </row>
    <row r="2640" spans="2:65" s="1" customFormat="1" ht="16.5" customHeight="1">
      <c r="B2640" s="29"/>
      <c r="C2640" s="129" t="s">
        <v>2664</v>
      </c>
      <c r="D2640" s="129" t="s">
        <v>184</v>
      </c>
      <c r="E2640" s="130" t="s">
        <v>2665</v>
      </c>
      <c r="F2640" s="131" t="s">
        <v>2666</v>
      </c>
      <c r="G2640" s="132" t="s">
        <v>187</v>
      </c>
      <c r="H2640" s="133">
        <v>55.936999999999998</v>
      </c>
      <c r="I2640" s="134">
        <v>5</v>
      </c>
      <c r="J2640" s="134">
        <f>ROUND(I2640*H2640,2)</f>
        <v>279.69</v>
      </c>
      <c r="K2640" s="131" t="s">
        <v>188</v>
      </c>
      <c r="L2640" s="29"/>
      <c r="M2640" s="135" t="s">
        <v>1</v>
      </c>
      <c r="N2640" s="136" t="s">
        <v>38</v>
      </c>
      <c r="O2640" s="137">
        <v>0.01</v>
      </c>
      <c r="P2640" s="137">
        <f>O2640*H2640</f>
        <v>0.55937000000000003</v>
      </c>
      <c r="Q2640" s="137">
        <v>0</v>
      </c>
      <c r="R2640" s="137">
        <f>Q2640*H2640</f>
        <v>0</v>
      </c>
      <c r="S2640" s="137">
        <v>0</v>
      </c>
      <c r="T2640" s="138">
        <f>S2640*H2640</f>
        <v>0</v>
      </c>
      <c r="AR2640" s="139" t="s">
        <v>271</v>
      </c>
      <c r="AT2640" s="139" t="s">
        <v>184</v>
      </c>
      <c r="AU2640" s="139" t="s">
        <v>190</v>
      </c>
      <c r="AY2640" s="17" t="s">
        <v>182</v>
      </c>
      <c r="BE2640" s="140">
        <f>IF(N2640="základní",J2640,0)</f>
        <v>0</v>
      </c>
      <c r="BF2640" s="140">
        <f>IF(N2640="snížená",J2640,0)</f>
        <v>279.69</v>
      </c>
      <c r="BG2640" s="140">
        <f>IF(N2640="zákl. přenesená",J2640,0)</f>
        <v>0</v>
      </c>
      <c r="BH2640" s="140">
        <f>IF(N2640="sníž. přenesená",J2640,0)</f>
        <v>0</v>
      </c>
      <c r="BI2640" s="140">
        <f>IF(N2640="nulová",J2640,0)</f>
        <v>0</v>
      </c>
      <c r="BJ2640" s="17" t="s">
        <v>190</v>
      </c>
      <c r="BK2640" s="140">
        <f>ROUND(I2640*H2640,2)</f>
        <v>279.69</v>
      </c>
      <c r="BL2640" s="17" t="s">
        <v>271</v>
      </c>
      <c r="BM2640" s="139" t="s">
        <v>2667</v>
      </c>
    </row>
    <row r="2641" spans="2:65" s="1" customFormat="1">
      <c r="B2641" s="29"/>
      <c r="D2641" s="141" t="s">
        <v>192</v>
      </c>
      <c r="F2641" s="142" t="s">
        <v>2668</v>
      </c>
      <c r="L2641" s="29"/>
      <c r="M2641" s="143"/>
      <c r="T2641" s="53"/>
      <c r="AT2641" s="17" t="s">
        <v>192</v>
      </c>
      <c r="AU2641" s="17" t="s">
        <v>190</v>
      </c>
    </row>
    <row r="2642" spans="2:65" s="1" customFormat="1">
      <c r="B2642" s="29"/>
      <c r="D2642" s="144" t="s">
        <v>194</v>
      </c>
      <c r="F2642" s="145" t="s">
        <v>2669</v>
      </c>
      <c r="L2642" s="29"/>
      <c r="M2642" s="143"/>
      <c r="T2642" s="53"/>
      <c r="AT2642" s="17" t="s">
        <v>194</v>
      </c>
      <c r="AU2642" s="17" t="s">
        <v>190</v>
      </c>
    </row>
    <row r="2643" spans="2:65" s="13" customFormat="1">
      <c r="B2643" s="151"/>
      <c r="D2643" s="141" t="s">
        <v>196</v>
      </c>
      <c r="E2643" s="152" t="s">
        <v>1</v>
      </c>
      <c r="F2643" s="153" t="s">
        <v>107</v>
      </c>
      <c r="H2643" s="154">
        <v>55.936999999999998</v>
      </c>
      <c r="L2643" s="151"/>
      <c r="M2643" s="155"/>
      <c r="T2643" s="156"/>
      <c r="AT2643" s="152" t="s">
        <v>196</v>
      </c>
      <c r="AU2643" s="152" t="s">
        <v>190</v>
      </c>
      <c r="AV2643" s="13" t="s">
        <v>190</v>
      </c>
      <c r="AW2643" s="13" t="s">
        <v>27</v>
      </c>
      <c r="AX2643" s="13" t="s">
        <v>80</v>
      </c>
      <c r="AY2643" s="152" t="s">
        <v>182</v>
      </c>
    </row>
    <row r="2644" spans="2:65" s="1" customFormat="1">
      <c r="B2644" s="29"/>
      <c r="D2644" s="141" t="s">
        <v>2670</v>
      </c>
      <c r="F2644" s="178" t="s">
        <v>2671</v>
      </c>
      <c r="L2644" s="29"/>
      <c r="M2644" s="143"/>
      <c r="T2644" s="53"/>
      <c r="AU2644" s="17" t="s">
        <v>190</v>
      </c>
    </row>
    <row r="2645" spans="2:65" s="1" customFormat="1">
      <c r="B2645" s="29"/>
      <c r="D2645" s="141" t="s">
        <v>2670</v>
      </c>
      <c r="F2645" s="179" t="s">
        <v>2672</v>
      </c>
      <c r="H2645" s="180">
        <v>0</v>
      </c>
      <c r="L2645" s="29"/>
      <c r="M2645" s="143"/>
      <c r="T2645" s="53"/>
      <c r="AU2645" s="17" t="s">
        <v>190</v>
      </c>
    </row>
    <row r="2646" spans="2:65" s="1" customFormat="1">
      <c r="B2646" s="29"/>
      <c r="D2646" s="141" t="s">
        <v>2670</v>
      </c>
      <c r="F2646" s="179" t="s">
        <v>825</v>
      </c>
      <c r="H2646" s="180">
        <v>56.55</v>
      </c>
      <c r="L2646" s="29"/>
      <c r="M2646" s="143"/>
      <c r="T2646" s="53"/>
      <c r="AU2646" s="17" t="s">
        <v>190</v>
      </c>
    </row>
    <row r="2647" spans="2:65" s="1" customFormat="1">
      <c r="B2647" s="29"/>
      <c r="D2647" s="141" t="s">
        <v>2670</v>
      </c>
      <c r="F2647" s="179" t="s">
        <v>2673</v>
      </c>
      <c r="H2647" s="180">
        <v>0</v>
      </c>
      <c r="L2647" s="29"/>
      <c r="M2647" s="143"/>
      <c r="T2647" s="53"/>
      <c r="AU2647" s="17" t="s">
        <v>190</v>
      </c>
    </row>
    <row r="2648" spans="2:65" s="1" customFormat="1">
      <c r="B2648" s="29"/>
      <c r="D2648" s="141" t="s">
        <v>2670</v>
      </c>
      <c r="F2648" s="179" t="s">
        <v>2674</v>
      </c>
      <c r="H2648" s="180">
        <v>-0.61299999999999999</v>
      </c>
      <c r="L2648" s="29"/>
      <c r="M2648" s="143"/>
      <c r="T2648" s="53"/>
      <c r="AU2648" s="17" t="s">
        <v>190</v>
      </c>
    </row>
    <row r="2649" spans="2:65" s="1" customFormat="1">
      <c r="B2649" s="29"/>
      <c r="D2649" s="141" t="s">
        <v>2670</v>
      </c>
      <c r="F2649" s="179" t="s">
        <v>201</v>
      </c>
      <c r="H2649" s="180">
        <v>55.936999999999998</v>
      </c>
      <c r="L2649" s="29"/>
      <c r="M2649" s="143"/>
      <c r="T2649" s="53"/>
      <c r="AU2649" s="17" t="s">
        <v>190</v>
      </c>
    </row>
    <row r="2650" spans="2:65" s="1" customFormat="1" ht="16.5" customHeight="1">
      <c r="B2650" s="29"/>
      <c r="C2650" s="129" t="s">
        <v>2675</v>
      </c>
      <c r="D2650" s="129" t="s">
        <v>184</v>
      </c>
      <c r="E2650" s="130" t="s">
        <v>2676</v>
      </c>
      <c r="F2650" s="131" t="s">
        <v>2677</v>
      </c>
      <c r="G2650" s="132" t="s">
        <v>187</v>
      </c>
      <c r="H2650" s="133">
        <v>55.936999999999998</v>
      </c>
      <c r="I2650" s="134">
        <v>16.399999999999999</v>
      </c>
      <c r="J2650" s="134">
        <f>ROUND(I2650*H2650,2)</f>
        <v>917.37</v>
      </c>
      <c r="K2650" s="131" t="s">
        <v>188</v>
      </c>
      <c r="L2650" s="29"/>
      <c r="M2650" s="135" t="s">
        <v>1</v>
      </c>
      <c r="N2650" s="136" t="s">
        <v>38</v>
      </c>
      <c r="O2650" s="137">
        <v>3.2000000000000001E-2</v>
      </c>
      <c r="P2650" s="137">
        <f>O2650*H2650</f>
        <v>1.789984</v>
      </c>
      <c r="Q2650" s="137">
        <v>0</v>
      </c>
      <c r="R2650" s="137">
        <f>Q2650*H2650</f>
        <v>0</v>
      </c>
      <c r="S2650" s="137">
        <v>0</v>
      </c>
      <c r="T2650" s="138">
        <f>S2650*H2650</f>
        <v>0</v>
      </c>
      <c r="AR2650" s="139" t="s">
        <v>271</v>
      </c>
      <c r="AT2650" s="139" t="s">
        <v>184</v>
      </c>
      <c r="AU2650" s="139" t="s">
        <v>190</v>
      </c>
      <c r="AY2650" s="17" t="s">
        <v>182</v>
      </c>
      <c r="BE2650" s="140">
        <f>IF(N2650="základní",J2650,0)</f>
        <v>0</v>
      </c>
      <c r="BF2650" s="140">
        <f>IF(N2650="snížená",J2650,0)</f>
        <v>917.37</v>
      </c>
      <c r="BG2650" s="140">
        <f>IF(N2650="zákl. přenesená",J2650,0)</f>
        <v>0</v>
      </c>
      <c r="BH2650" s="140">
        <f>IF(N2650="sníž. přenesená",J2650,0)</f>
        <v>0</v>
      </c>
      <c r="BI2650" s="140">
        <f>IF(N2650="nulová",J2650,0)</f>
        <v>0</v>
      </c>
      <c r="BJ2650" s="17" t="s">
        <v>190</v>
      </c>
      <c r="BK2650" s="140">
        <f>ROUND(I2650*H2650,2)</f>
        <v>917.37</v>
      </c>
      <c r="BL2650" s="17" t="s">
        <v>271</v>
      </c>
      <c r="BM2650" s="139" t="s">
        <v>2678</v>
      </c>
    </row>
    <row r="2651" spans="2:65" s="1" customFormat="1">
      <c r="B2651" s="29"/>
      <c r="D2651" s="141" t="s">
        <v>192</v>
      </c>
      <c r="F2651" s="142" t="s">
        <v>2679</v>
      </c>
      <c r="L2651" s="29"/>
      <c r="M2651" s="143"/>
      <c r="T2651" s="53"/>
      <c r="AT2651" s="17" t="s">
        <v>192</v>
      </c>
      <c r="AU2651" s="17" t="s">
        <v>190</v>
      </c>
    </row>
    <row r="2652" spans="2:65" s="1" customFormat="1">
      <c r="B2652" s="29"/>
      <c r="D2652" s="144" t="s">
        <v>194</v>
      </c>
      <c r="F2652" s="145" t="s">
        <v>2680</v>
      </c>
      <c r="L2652" s="29"/>
      <c r="M2652" s="143"/>
      <c r="T2652" s="53"/>
      <c r="AT2652" s="17" t="s">
        <v>194</v>
      </c>
      <c r="AU2652" s="17" t="s">
        <v>190</v>
      </c>
    </row>
    <row r="2653" spans="2:65" s="13" customFormat="1">
      <c r="B2653" s="151"/>
      <c r="D2653" s="141" t="s">
        <v>196</v>
      </c>
      <c r="E2653" s="152" t="s">
        <v>1</v>
      </c>
      <c r="F2653" s="153" t="s">
        <v>107</v>
      </c>
      <c r="H2653" s="154">
        <v>55.936999999999998</v>
      </c>
      <c r="L2653" s="151"/>
      <c r="M2653" s="155"/>
      <c r="T2653" s="156"/>
      <c r="AT2653" s="152" t="s">
        <v>196</v>
      </c>
      <c r="AU2653" s="152" t="s">
        <v>190</v>
      </c>
      <c r="AV2653" s="13" t="s">
        <v>190</v>
      </c>
      <c r="AW2653" s="13" t="s">
        <v>27</v>
      </c>
      <c r="AX2653" s="13" t="s">
        <v>80</v>
      </c>
      <c r="AY2653" s="152" t="s">
        <v>182</v>
      </c>
    </row>
    <row r="2654" spans="2:65" s="1" customFormat="1">
      <c r="B2654" s="29"/>
      <c r="D2654" s="141" t="s">
        <v>2670</v>
      </c>
      <c r="F2654" s="178" t="s">
        <v>2671</v>
      </c>
      <c r="L2654" s="29"/>
      <c r="M2654" s="143"/>
      <c r="T2654" s="53"/>
      <c r="AU2654" s="17" t="s">
        <v>190</v>
      </c>
    </row>
    <row r="2655" spans="2:65" s="1" customFormat="1">
      <c r="B2655" s="29"/>
      <c r="D2655" s="141" t="s">
        <v>2670</v>
      </c>
      <c r="F2655" s="179" t="s">
        <v>2672</v>
      </c>
      <c r="H2655" s="180">
        <v>0</v>
      </c>
      <c r="L2655" s="29"/>
      <c r="M2655" s="143"/>
      <c r="T2655" s="53"/>
      <c r="AU2655" s="17" t="s">
        <v>190</v>
      </c>
    </row>
    <row r="2656" spans="2:65" s="1" customFormat="1">
      <c r="B2656" s="29"/>
      <c r="D2656" s="141" t="s">
        <v>2670</v>
      </c>
      <c r="F2656" s="179" t="s">
        <v>825</v>
      </c>
      <c r="H2656" s="180">
        <v>56.55</v>
      </c>
      <c r="L2656" s="29"/>
      <c r="M2656" s="143"/>
      <c r="T2656" s="53"/>
      <c r="AU2656" s="17" t="s">
        <v>190</v>
      </c>
    </row>
    <row r="2657" spans="2:65" s="1" customFormat="1">
      <c r="B2657" s="29"/>
      <c r="D2657" s="141" t="s">
        <v>2670</v>
      </c>
      <c r="F2657" s="179" t="s">
        <v>2673</v>
      </c>
      <c r="H2657" s="180">
        <v>0</v>
      </c>
      <c r="L2657" s="29"/>
      <c r="M2657" s="143"/>
      <c r="T2657" s="53"/>
      <c r="AU2657" s="17" t="s">
        <v>190</v>
      </c>
    </row>
    <row r="2658" spans="2:65" s="1" customFormat="1">
      <c r="B2658" s="29"/>
      <c r="D2658" s="141" t="s">
        <v>2670</v>
      </c>
      <c r="F2658" s="179" t="s">
        <v>2674</v>
      </c>
      <c r="H2658" s="180">
        <v>-0.61299999999999999</v>
      </c>
      <c r="L2658" s="29"/>
      <c r="M2658" s="143"/>
      <c r="T2658" s="53"/>
      <c r="AU2658" s="17" t="s">
        <v>190</v>
      </c>
    </row>
    <row r="2659" spans="2:65" s="1" customFormat="1">
      <c r="B2659" s="29"/>
      <c r="D2659" s="141" t="s">
        <v>2670</v>
      </c>
      <c r="F2659" s="179" t="s">
        <v>201</v>
      </c>
      <c r="H2659" s="180">
        <v>55.936999999999998</v>
      </c>
      <c r="L2659" s="29"/>
      <c r="M2659" s="143"/>
      <c r="T2659" s="53"/>
      <c r="AU2659" s="17" t="s">
        <v>190</v>
      </c>
    </row>
    <row r="2660" spans="2:65" s="1" customFormat="1" ht="21.75" customHeight="1">
      <c r="B2660" s="29"/>
      <c r="C2660" s="129" t="s">
        <v>2681</v>
      </c>
      <c r="D2660" s="129" t="s">
        <v>184</v>
      </c>
      <c r="E2660" s="130" t="s">
        <v>2682</v>
      </c>
      <c r="F2660" s="131" t="s">
        <v>2683</v>
      </c>
      <c r="G2660" s="132" t="s">
        <v>296</v>
      </c>
      <c r="H2660" s="133">
        <v>25.52</v>
      </c>
      <c r="I2660" s="134">
        <v>76.400000000000006</v>
      </c>
      <c r="J2660" s="134">
        <f>ROUND(I2660*H2660,2)</f>
        <v>1949.73</v>
      </c>
      <c r="K2660" s="131" t="s">
        <v>188</v>
      </c>
      <c r="L2660" s="29"/>
      <c r="M2660" s="135" t="s">
        <v>1</v>
      </c>
      <c r="N2660" s="136" t="s">
        <v>38</v>
      </c>
      <c r="O2660" s="137">
        <v>0.14099999999999999</v>
      </c>
      <c r="P2660" s="137">
        <f>O2660*H2660</f>
        <v>3.5983199999999997</v>
      </c>
      <c r="Q2660" s="137">
        <v>2.0000000000000002E-5</v>
      </c>
      <c r="R2660" s="137">
        <f>Q2660*H2660</f>
        <v>5.1040000000000005E-4</v>
      </c>
      <c r="S2660" s="137">
        <v>0</v>
      </c>
      <c r="T2660" s="138">
        <f>S2660*H2660</f>
        <v>0</v>
      </c>
      <c r="AR2660" s="139" t="s">
        <v>271</v>
      </c>
      <c r="AT2660" s="139" t="s">
        <v>184</v>
      </c>
      <c r="AU2660" s="139" t="s">
        <v>190</v>
      </c>
      <c r="AY2660" s="17" t="s">
        <v>182</v>
      </c>
      <c r="BE2660" s="140">
        <f>IF(N2660="základní",J2660,0)</f>
        <v>0</v>
      </c>
      <c r="BF2660" s="140">
        <f>IF(N2660="snížená",J2660,0)</f>
        <v>1949.73</v>
      </c>
      <c r="BG2660" s="140">
        <f>IF(N2660="zákl. přenesená",J2660,0)</f>
        <v>0</v>
      </c>
      <c r="BH2660" s="140">
        <f>IF(N2660="sníž. přenesená",J2660,0)</f>
        <v>0</v>
      </c>
      <c r="BI2660" s="140">
        <f>IF(N2660="nulová",J2660,0)</f>
        <v>0</v>
      </c>
      <c r="BJ2660" s="17" t="s">
        <v>190</v>
      </c>
      <c r="BK2660" s="140">
        <f>ROUND(I2660*H2660,2)</f>
        <v>1949.73</v>
      </c>
      <c r="BL2660" s="17" t="s">
        <v>271</v>
      </c>
      <c r="BM2660" s="139" t="s">
        <v>2684</v>
      </c>
    </row>
    <row r="2661" spans="2:65" s="1" customFormat="1" ht="19.5">
      <c r="B2661" s="29"/>
      <c r="D2661" s="141" t="s">
        <v>192</v>
      </c>
      <c r="F2661" s="142" t="s">
        <v>2685</v>
      </c>
      <c r="L2661" s="29"/>
      <c r="M2661" s="143"/>
      <c r="T2661" s="53"/>
      <c r="AT2661" s="17" t="s">
        <v>192</v>
      </c>
      <c r="AU2661" s="17" t="s">
        <v>190</v>
      </c>
    </row>
    <row r="2662" spans="2:65" s="1" customFormat="1">
      <c r="B2662" s="29"/>
      <c r="D2662" s="144" t="s">
        <v>194</v>
      </c>
      <c r="F2662" s="145" t="s">
        <v>2686</v>
      </c>
      <c r="L2662" s="29"/>
      <c r="M2662" s="143"/>
      <c r="T2662" s="53"/>
      <c r="AT2662" s="17" t="s">
        <v>194</v>
      </c>
      <c r="AU2662" s="17" t="s">
        <v>190</v>
      </c>
    </row>
    <row r="2663" spans="2:65" s="12" customFormat="1">
      <c r="B2663" s="146"/>
      <c r="D2663" s="141" t="s">
        <v>196</v>
      </c>
      <c r="E2663" s="147" t="s">
        <v>1</v>
      </c>
      <c r="F2663" s="148" t="s">
        <v>2687</v>
      </c>
      <c r="H2663" s="147" t="s">
        <v>1</v>
      </c>
      <c r="L2663" s="146"/>
      <c r="M2663" s="149"/>
      <c r="T2663" s="150"/>
      <c r="AT2663" s="147" t="s">
        <v>196</v>
      </c>
      <c r="AU2663" s="147" t="s">
        <v>190</v>
      </c>
      <c r="AV2663" s="12" t="s">
        <v>80</v>
      </c>
      <c r="AW2663" s="12" t="s">
        <v>27</v>
      </c>
      <c r="AX2663" s="12" t="s">
        <v>72</v>
      </c>
      <c r="AY2663" s="147" t="s">
        <v>182</v>
      </c>
    </row>
    <row r="2664" spans="2:65" s="13" customFormat="1">
      <c r="B2664" s="151"/>
      <c r="D2664" s="141" t="s">
        <v>196</v>
      </c>
      <c r="E2664" s="152" t="s">
        <v>1</v>
      </c>
      <c r="F2664" s="153" t="s">
        <v>2688</v>
      </c>
      <c r="H2664" s="154">
        <v>25.52</v>
      </c>
      <c r="L2664" s="151"/>
      <c r="M2664" s="155"/>
      <c r="T2664" s="156"/>
      <c r="AT2664" s="152" t="s">
        <v>196</v>
      </c>
      <c r="AU2664" s="152" t="s">
        <v>190</v>
      </c>
      <c r="AV2664" s="13" t="s">
        <v>190</v>
      </c>
      <c r="AW2664" s="13" t="s">
        <v>27</v>
      </c>
      <c r="AX2664" s="13" t="s">
        <v>80</v>
      </c>
      <c r="AY2664" s="152" t="s">
        <v>182</v>
      </c>
    </row>
    <row r="2665" spans="2:65" s="1" customFormat="1" ht="24.2" customHeight="1">
      <c r="B2665" s="29"/>
      <c r="C2665" s="129" t="s">
        <v>2689</v>
      </c>
      <c r="D2665" s="129" t="s">
        <v>184</v>
      </c>
      <c r="E2665" s="130" t="s">
        <v>2690</v>
      </c>
      <c r="F2665" s="131" t="s">
        <v>2691</v>
      </c>
      <c r="G2665" s="132" t="s">
        <v>187</v>
      </c>
      <c r="H2665" s="133">
        <v>55.936999999999998</v>
      </c>
      <c r="I2665" s="134">
        <v>73.599999999999994</v>
      </c>
      <c r="J2665" s="134">
        <f>ROUND(I2665*H2665,2)</f>
        <v>4116.96</v>
      </c>
      <c r="K2665" s="131" t="s">
        <v>188</v>
      </c>
      <c r="L2665" s="29"/>
      <c r="M2665" s="135" t="s">
        <v>1</v>
      </c>
      <c r="N2665" s="136" t="s">
        <v>38</v>
      </c>
      <c r="O2665" s="137">
        <v>0.11799999999999999</v>
      </c>
      <c r="P2665" s="137">
        <f>O2665*H2665</f>
        <v>6.6005659999999997</v>
      </c>
      <c r="Q2665" s="137">
        <v>4.0000000000000003E-5</v>
      </c>
      <c r="R2665" s="137">
        <f>Q2665*H2665</f>
        <v>2.23748E-3</v>
      </c>
      <c r="S2665" s="137">
        <v>0</v>
      </c>
      <c r="T2665" s="138">
        <f>S2665*H2665</f>
        <v>0</v>
      </c>
      <c r="AR2665" s="139" t="s">
        <v>271</v>
      </c>
      <c r="AT2665" s="139" t="s">
        <v>184</v>
      </c>
      <c r="AU2665" s="139" t="s">
        <v>190</v>
      </c>
      <c r="AY2665" s="17" t="s">
        <v>182</v>
      </c>
      <c r="BE2665" s="140">
        <f>IF(N2665="základní",J2665,0)</f>
        <v>0</v>
      </c>
      <c r="BF2665" s="140">
        <f>IF(N2665="snížená",J2665,0)</f>
        <v>4116.96</v>
      </c>
      <c r="BG2665" s="140">
        <f>IF(N2665="zákl. přenesená",J2665,0)</f>
        <v>0</v>
      </c>
      <c r="BH2665" s="140">
        <f>IF(N2665="sníž. přenesená",J2665,0)</f>
        <v>0</v>
      </c>
      <c r="BI2665" s="140">
        <f>IF(N2665="nulová",J2665,0)</f>
        <v>0</v>
      </c>
      <c r="BJ2665" s="17" t="s">
        <v>190</v>
      </c>
      <c r="BK2665" s="140">
        <f>ROUND(I2665*H2665,2)</f>
        <v>4116.96</v>
      </c>
      <c r="BL2665" s="17" t="s">
        <v>271</v>
      </c>
      <c r="BM2665" s="139" t="s">
        <v>2692</v>
      </c>
    </row>
    <row r="2666" spans="2:65" s="1" customFormat="1">
      <c r="B2666" s="29"/>
      <c r="D2666" s="141" t="s">
        <v>192</v>
      </c>
      <c r="F2666" s="142" t="s">
        <v>2693</v>
      </c>
      <c r="L2666" s="29"/>
      <c r="M2666" s="143"/>
      <c r="T2666" s="53"/>
      <c r="AT2666" s="17" t="s">
        <v>192</v>
      </c>
      <c r="AU2666" s="17" t="s">
        <v>190</v>
      </c>
    </row>
    <row r="2667" spans="2:65" s="1" customFormat="1">
      <c r="B2667" s="29"/>
      <c r="D2667" s="144" t="s">
        <v>194</v>
      </c>
      <c r="F2667" s="145" t="s">
        <v>2694</v>
      </c>
      <c r="L2667" s="29"/>
      <c r="M2667" s="143"/>
      <c r="T2667" s="53"/>
      <c r="AT2667" s="17" t="s">
        <v>194</v>
      </c>
      <c r="AU2667" s="17" t="s">
        <v>190</v>
      </c>
    </row>
    <row r="2668" spans="2:65" s="13" customFormat="1">
      <c r="B2668" s="151"/>
      <c r="D2668" s="141" t="s">
        <v>196</v>
      </c>
      <c r="E2668" s="152" t="s">
        <v>1</v>
      </c>
      <c r="F2668" s="153" t="s">
        <v>107</v>
      </c>
      <c r="H2668" s="154">
        <v>55.936999999999998</v>
      </c>
      <c r="L2668" s="151"/>
      <c r="M2668" s="155"/>
      <c r="T2668" s="156"/>
      <c r="AT2668" s="152" t="s">
        <v>196</v>
      </c>
      <c r="AU2668" s="152" t="s">
        <v>190</v>
      </c>
      <c r="AV2668" s="13" t="s">
        <v>190</v>
      </c>
      <c r="AW2668" s="13" t="s">
        <v>27</v>
      </c>
      <c r="AX2668" s="13" t="s">
        <v>80</v>
      </c>
      <c r="AY2668" s="152" t="s">
        <v>182</v>
      </c>
    </row>
    <row r="2669" spans="2:65" s="1" customFormat="1">
      <c r="B2669" s="29"/>
      <c r="D2669" s="141" t="s">
        <v>2670</v>
      </c>
      <c r="F2669" s="178" t="s">
        <v>2671</v>
      </c>
      <c r="L2669" s="29"/>
      <c r="M2669" s="143"/>
      <c r="T2669" s="53"/>
      <c r="AU2669" s="17" t="s">
        <v>190</v>
      </c>
    </row>
    <row r="2670" spans="2:65" s="1" customFormat="1">
      <c r="B2670" s="29"/>
      <c r="D2670" s="141" t="s">
        <v>2670</v>
      </c>
      <c r="F2670" s="179" t="s">
        <v>2672</v>
      </c>
      <c r="H2670" s="180">
        <v>0</v>
      </c>
      <c r="L2670" s="29"/>
      <c r="M2670" s="143"/>
      <c r="T2670" s="53"/>
      <c r="AU2670" s="17" t="s">
        <v>190</v>
      </c>
    </row>
    <row r="2671" spans="2:65" s="1" customFormat="1">
      <c r="B2671" s="29"/>
      <c r="D2671" s="141" t="s">
        <v>2670</v>
      </c>
      <c r="F2671" s="179" t="s">
        <v>825</v>
      </c>
      <c r="H2671" s="180">
        <v>56.55</v>
      </c>
      <c r="L2671" s="29"/>
      <c r="M2671" s="143"/>
      <c r="T2671" s="53"/>
      <c r="AU2671" s="17" t="s">
        <v>190</v>
      </c>
    </row>
    <row r="2672" spans="2:65" s="1" customFormat="1">
      <c r="B2672" s="29"/>
      <c r="D2672" s="141" t="s">
        <v>2670</v>
      </c>
      <c r="F2672" s="179" t="s">
        <v>2673</v>
      </c>
      <c r="H2672" s="180">
        <v>0</v>
      </c>
      <c r="L2672" s="29"/>
      <c r="M2672" s="143"/>
      <c r="T2672" s="53"/>
      <c r="AU2672" s="17" t="s">
        <v>190</v>
      </c>
    </row>
    <row r="2673" spans="2:65" s="1" customFormat="1">
      <c r="B2673" s="29"/>
      <c r="D2673" s="141" t="s">
        <v>2670</v>
      </c>
      <c r="F2673" s="179" t="s">
        <v>2674</v>
      </c>
      <c r="H2673" s="180">
        <v>-0.61299999999999999</v>
      </c>
      <c r="L2673" s="29"/>
      <c r="M2673" s="143"/>
      <c r="T2673" s="53"/>
      <c r="AU2673" s="17" t="s">
        <v>190</v>
      </c>
    </row>
    <row r="2674" spans="2:65" s="1" customFormat="1">
      <c r="B2674" s="29"/>
      <c r="D2674" s="141" t="s">
        <v>2670</v>
      </c>
      <c r="F2674" s="179" t="s">
        <v>201</v>
      </c>
      <c r="H2674" s="180">
        <v>55.936999999999998</v>
      </c>
      <c r="L2674" s="29"/>
      <c r="M2674" s="143"/>
      <c r="T2674" s="53"/>
      <c r="AU2674" s="17" t="s">
        <v>190</v>
      </c>
    </row>
    <row r="2675" spans="2:65" s="1" customFormat="1" ht="24.2" customHeight="1">
      <c r="B2675" s="29"/>
      <c r="C2675" s="129" t="s">
        <v>2695</v>
      </c>
      <c r="D2675" s="129" t="s">
        <v>184</v>
      </c>
      <c r="E2675" s="130" t="s">
        <v>2696</v>
      </c>
      <c r="F2675" s="131" t="s">
        <v>2697</v>
      </c>
      <c r="G2675" s="132" t="s">
        <v>187</v>
      </c>
      <c r="H2675" s="133">
        <v>49.93</v>
      </c>
      <c r="I2675" s="134">
        <v>1510</v>
      </c>
      <c r="J2675" s="134">
        <f>ROUND(I2675*H2675,2)</f>
        <v>75394.3</v>
      </c>
      <c r="K2675" s="131" t="s">
        <v>188</v>
      </c>
      <c r="L2675" s="29"/>
      <c r="M2675" s="135" t="s">
        <v>1</v>
      </c>
      <c r="N2675" s="136" t="s">
        <v>38</v>
      </c>
      <c r="O2675" s="137">
        <v>0.26900000000000002</v>
      </c>
      <c r="P2675" s="137">
        <f>O2675*H2675</f>
        <v>13.431170000000002</v>
      </c>
      <c r="Q2675" s="137">
        <v>8.9999999999999993E-3</v>
      </c>
      <c r="R2675" s="137">
        <f>Q2675*H2675</f>
        <v>0.44936999999999994</v>
      </c>
      <c r="S2675" s="137">
        <v>0</v>
      </c>
      <c r="T2675" s="138">
        <f>S2675*H2675</f>
        <v>0</v>
      </c>
      <c r="AR2675" s="139" t="s">
        <v>271</v>
      </c>
      <c r="AT2675" s="139" t="s">
        <v>184</v>
      </c>
      <c r="AU2675" s="139" t="s">
        <v>190</v>
      </c>
      <c r="AY2675" s="17" t="s">
        <v>182</v>
      </c>
      <c r="BE2675" s="140">
        <f>IF(N2675="základní",J2675,0)</f>
        <v>0</v>
      </c>
      <c r="BF2675" s="140">
        <f>IF(N2675="snížená",J2675,0)</f>
        <v>75394.3</v>
      </c>
      <c r="BG2675" s="140">
        <f>IF(N2675="zákl. přenesená",J2675,0)</f>
        <v>0</v>
      </c>
      <c r="BH2675" s="140">
        <f>IF(N2675="sníž. přenesená",J2675,0)</f>
        <v>0</v>
      </c>
      <c r="BI2675" s="140">
        <f>IF(N2675="nulová",J2675,0)</f>
        <v>0</v>
      </c>
      <c r="BJ2675" s="17" t="s">
        <v>190</v>
      </c>
      <c r="BK2675" s="140">
        <f>ROUND(I2675*H2675,2)</f>
        <v>75394.3</v>
      </c>
      <c r="BL2675" s="17" t="s">
        <v>271</v>
      </c>
      <c r="BM2675" s="139" t="s">
        <v>2698</v>
      </c>
    </row>
    <row r="2676" spans="2:65" s="1" customFormat="1" ht="19.5">
      <c r="B2676" s="29"/>
      <c r="D2676" s="141" t="s">
        <v>192</v>
      </c>
      <c r="F2676" s="142" t="s">
        <v>2699</v>
      </c>
      <c r="L2676" s="29"/>
      <c r="M2676" s="143"/>
      <c r="T2676" s="53"/>
      <c r="AT2676" s="17" t="s">
        <v>192</v>
      </c>
      <c r="AU2676" s="17" t="s">
        <v>190</v>
      </c>
    </row>
    <row r="2677" spans="2:65" s="1" customFormat="1">
      <c r="B2677" s="29"/>
      <c r="D2677" s="144" t="s">
        <v>194</v>
      </c>
      <c r="F2677" s="145" t="s">
        <v>2700</v>
      </c>
      <c r="L2677" s="29"/>
      <c r="M2677" s="143"/>
      <c r="T2677" s="53"/>
      <c r="AT2677" s="17" t="s">
        <v>194</v>
      </c>
      <c r="AU2677" s="17" t="s">
        <v>190</v>
      </c>
    </row>
    <row r="2678" spans="2:65" s="12" customFormat="1">
      <c r="B2678" s="146"/>
      <c r="D2678" s="141" t="s">
        <v>196</v>
      </c>
      <c r="E2678" s="147" t="s">
        <v>1</v>
      </c>
      <c r="F2678" s="148" t="s">
        <v>364</v>
      </c>
      <c r="H2678" s="147" t="s">
        <v>1</v>
      </c>
      <c r="L2678" s="146"/>
      <c r="M2678" s="149"/>
      <c r="T2678" s="150"/>
      <c r="AT2678" s="147" t="s">
        <v>196</v>
      </c>
      <c r="AU2678" s="147" t="s">
        <v>190</v>
      </c>
      <c r="AV2678" s="12" t="s">
        <v>80</v>
      </c>
      <c r="AW2678" s="12" t="s">
        <v>27</v>
      </c>
      <c r="AX2678" s="12" t="s">
        <v>72</v>
      </c>
      <c r="AY2678" s="147" t="s">
        <v>182</v>
      </c>
    </row>
    <row r="2679" spans="2:65" s="12" customFormat="1">
      <c r="B2679" s="146"/>
      <c r="D2679" s="141" t="s">
        <v>196</v>
      </c>
      <c r="E2679" s="147" t="s">
        <v>1</v>
      </c>
      <c r="F2679" s="148" t="s">
        <v>2701</v>
      </c>
      <c r="H2679" s="147" t="s">
        <v>1</v>
      </c>
      <c r="L2679" s="146"/>
      <c r="M2679" s="149"/>
      <c r="T2679" s="150"/>
      <c r="AT2679" s="147" t="s">
        <v>196</v>
      </c>
      <c r="AU2679" s="147" t="s">
        <v>190</v>
      </c>
      <c r="AV2679" s="12" t="s">
        <v>80</v>
      </c>
      <c r="AW2679" s="12" t="s">
        <v>27</v>
      </c>
      <c r="AX2679" s="12" t="s">
        <v>72</v>
      </c>
      <c r="AY2679" s="147" t="s">
        <v>182</v>
      </c>
    </row>
    <row r="2680" spans="2:65" s="13" customFormat="1">
      <c r="B2680" s="151"/>
      <c r="D2680" s="141" t="s">
        <v>196</v>
      </c>
      <c r="E2680" s="152" t="s">
        <v>1</v>
      </c>
      <c r="F2680" s="153" t="s">
        <v>1402</v>
      </c>
      <c r="H2680" s="154">
        <v>49.93</v>
      </c>
      <c r="L2680" s="151"/>
      <c r="M2680" s="155"/>
      <c r="T2680" s="156"/>
      <c r="AT2680" s="152" t="s">
        <v>196</v>
      </c>
      <c r="AU2680" s="152" t="s">
        <v>190</v>
      </c>
      <c r="AV2680" s="13" t="s">
        <v>190</v>
      </c>
      <c r="AW2680" s="13" t="s">
        <v>27</v>
      </c>
      <c r="AX2680" s="13" t="s">
        <v>80</v>
      </c>
      <c r="AY2680" s="152" t="s">
        <v>182</v>
      </c>
    </row>
    <row r="2681" spans="2:65" s="1" customFormat="1" ht="33" customHeight="1">
      <c r="B2681" s="29"/>
      <c r="C2681" s="129" t="s">
        <v>2702</v>
      </c>
      <c r="D2681" s="129" t="s">
        <v>184</v>
      </c>
      <c r="E2681" s="130" t="s">
        <v>2703</v>
      </c>
      <c r="F2681" s="131" t="s">
        <v>2704</v>
      </c>
      <c r="G2681" s="132" t="s">
        <v>187</v>
      </c>
      <c r="H2681" s="133">
        <v>249.65</v>
      </c>
      <c r="I2681" s="134">
        <v>311</v>
      </c>
      <c r="J2681" s="134">
        <f>ROUND(I2681*H2681,2)</f>
        <v>77641.149999999994</v>
      </c>
      <c r="K2681" s="131" t="s">
        <v>188</v>
      </c>
      <c r="L2681" s="29"/>
      <c r="M2681" s="135" t="s">
        <v>1</v>
      </c>
      <c r="N2681" s="136" t="s">
        <v>38</v>
      </c>
      <c r="O2681" s="137">
        <v>6.8000000000000005E-2</v>
      </c>
      <c r="P2681" s="137">
        <f>O2681*H2681</f>
        <v>16.976200000000002</v>
      </c>
      <c r="Q2681" s="137">
        <v>1.8E-3</v>
      </c>
      <c r="R2681" s="137">
        <f>Q2681*H2681</f>
        <v>0.44936999999999999</v>
      </c>
      <c r="S2681" s="137">
        <v>0</v>
      </c>
      <c r="T2681" s="138">
        <f>S2681*H2681</f>
        <v>0</v>
      </c>
      <c r="AR2681" s="139" t="s">
        <v>271</v>
      </c>
      <c r="AT2681" s="139" t="s">
        <v>184</v>
      </c>
      <c r="AU2681" s="139" t="s">
        <v>190</v>
      </c>
      <c r="AY2681" s="17" t="s">
        <v>182</v>
      </c>
      <c r="BE2681" s="140">
        <f>IF(N2681="základní",J2681,0)</f>
        <v>0</v>
      </c>
      <c r="BF2681" s="140">
        <f>IF(N2681="snížená",J2681,0)</f>
        <v>77641.149999999994</v>
      </c>
      <c r="BG2681" s="140">
        <f>IF(N2681="zákl. přenesená",J2681,0)</f>
        <v>0</v>
      </c>
      <c r="BH2681" s="140">
        <f>IF(N2681="sníž. přenesená",J2681,0)</f>
        <v>0</v>
      </c>
      <c r="BI2681" s="140">
        <f>IF(N2681="nulová",J2681,0)</f>
        <v>0</v>
      </c>
      <c r="BJ2681" s="17" t="s">
        <v>190</v>
      </c>
      <c r="BK2681" s="140">
        <f>ROUND(I2681*H2681,2)</f>
        <v>77641.149999999994</v>
      </c>
      <c r="BL2681" s="17" t="s">
        <v>271</v>
      </c>
      <c r="BM2681" s="139" t="s">
        <v>2705</v>
      </c>
    </row>
    <row r="2682" spans="2:65" s="1" customFormat="1" ht="29.25">
      <c r="B2682" s="29"/>
      <c r="D2682" s="141" t="s">
        <v>192</v>
      </c>
      <c r="F2682" s="142" t="s">
        <v>2706</v>
      </c>
      <c r="L2682" s="29"/>
      <c r="M2682" s="143"/>
      <c r="T2682" s="53"/>
      <c r="AT2682" s="17" t="s">
        <v>192</v>
      </c>
      <c r="AU2682" s="17" t="s">
        <v>190</v>
      </c>
    </row>
    <row r="2683" spans="2:65" s="1" customFormat="1">
      <c r="B2683" s="29"/>
      <c r="D2683" s="144" t="s">
        <v>194</v>
      </c>
      <c r="F2683" s="145" t="s">
        <v>2707</v>
      </c>
      <c r="L2683" s="29"/>
      <c r="M2683" s="143"/>
      <c r="T2683" s="53"/>
      <c r="AT2683" s="17" t="s">
        <v>194</v>
      </c>
      <c r="AU2683" s="17" t="s">
        <v>190</v>
      </c>
    </row>
    <row r="2684" spans="2:65" s="13" customFormat="1">
      <c r="B2684" s="151"/>
      <c r="D2684" s="141" t="s">
        <v>196</v>
      </c>
      <c r="E2684" s="152" t="s">
        <v>1</v>
      </c>
      <c r="F2684" s="153" t="s">
        <v>2708</v>
      </c>
      <c r="H2684" s="154">
        <v>249.65</v>
      </c>
      <c r="L2684" s="151"/>
      <c r="M2684" s="155"/>
      <c r="T2684" s="156"/>
      <c r="AT2684" s="152" t="s">
        <v>196</v>
      </c>
      <c r="AU2684" s="152" t="s">
        <v>190</v>
      </c>
      <c r="AV2684" s="13" t="s">
        <v>190</v>
      </c>
      <c r="AW2684" s="13" t="s">
        <v>27</v>
      </c>
      <c r="AX2684" s="13" t="s">
        <v>80</v>
      </c>
      <c r="AY2684" s="152" t="s">
        <v>182</v>
      </c>
    </row>
    <row r="2685" spans="2:65" s="1" customFormat="1" ht="24.2" customHeight="1">
      <c r="B2685" s="29"/>
      <c r="C2685" s="129" t="s">
        <v>2709</v>
      </c>
      <c r="D2685" s="129" t="s">
        <v>184</v>
      </c>
      <c r="E2685" s="130" t="s">
        <v>2710</v>
      </c>
      <c r="F2685" s="131" t="s">
        <v>2711</v>
      </c>
      <c r="G2685" s="132" t="s">
        <v>187</v>
      </c>
      <c r="H2685" s="133">
        <v>105.18</v>
      </c>
      <c r="I2685" s="134">
        <v>200</v>
      </c>
      <c r="J2685" s="134">
        <f>ROUND(I2685*H2685,2)</f>
        <v>21036</v>
      </c>
      <c r="K2685" s="131" t="s">
        <v>188</v>
      </c>
      <c r="L2685" s="29"/>
      <c r="M2685" s="135" t="s">
        <v>1</v>
      </c>
      <c r="N2685" s="136" t="s">
        <v>38</v>
      </c>
      <c r="O2685" s="137">
        <v>0.113</v>
      </c>
      <c r="P2685" s="137">
        <f>O2685*H2685</f>
        <v>11.885340000000001</v>
      </c>
      <c r="Q2685" s="137">
        <v>2.9999999999999997E-4</v>
      </c>
      <c r="R2685" s="137">
        <f>Q2685*H2685</f>
        <v>3.1553999999999999E-2</v>
      </c>
      <c r="S2685" s="137">
        <v>0</v>
      </c>
      <c r="T2685" s="138">
        <f>S2685*H2685</f>
        <v>0</v>
      </c>
      <c r="AR2685" s="139" t="s">
        <v>271</v>
      </c>
      <c r="AT2685" s="139" t="s">
        <v>184</v>
      </c>
      <c r="AU2685" s="139" t="s">
        <v>190</v>
      </c>
      <c r="AY2685" s="17" t="s">
        <v>182</v>
      </c>
      <c r="BE2685" s="140">
        <f>IF(N2685="základní",J2685,0)</f>
        <v>0</v>
      </c>
      <c r="BF2685" s="140">
        <f>IF(N2685="snížená",J2685,0)</f>
        <v>21036</v>
      </c>
      <c r="BG2685" s="140">
        <f>IF(N2685="zákl. přenesená",J2685,0)</f>
        <v>0</v>
      </c>
      <c r="BH2685" s="140">
        <f>IF(N2685="sníž. přenesená",J2685,0)</f>
        <v>0</v>
      </c>
      <c r="BI2685" s="140">
        <f>IF(N2685="nulová",J2685,0)</f>
        <v>0</v>
      </c>
      <c r="BJ2685" s="17" t="s">
        <v>190</v>
      </c>
      <c r="BK2685" s="140">
        <f>ROUND(I2685*H2685,2)</f>
        <v>21036</v>
      </c>
      <c r="BL2685" s="17" t="s">
        <v>271</v>
      </c>
      <c r="BM2685" s="139" t="s">
        <v>2712</v>
      </c>
    </row>
    <row r="2686" spans="2:65" s="1" customFormat="1">
      <c r="B2686" s="29"/>
      <c r="D2686" s="141" t="s">
        <v>192</v>
      </c>
      <c r="F2686" s="142" t="s">
        <v>2713</v>
      </c>
      <c r="L2686" s="29"/>
      <c r="M2686" s="143"/>
      <c r="T2686" s="53"/>
      <c r="AT2686" s="17" t="s">
        <v>192</v>
      </c>
      <c r="AU2686" s="17" t="s">
        <v>190</v>
      </c>
    </row>
    <row r="2687" spans="2:65" s="1" customFormat="1">
      <c r="B2687" s="29"/>
      <c r="D2687" s="144" t="s">
        <v>194</v>
      </c>
      <c r="F2687" s="145" t="s">
        <v>2714</v>
      </c>
      <c r="L2687" s="29"/>
      <c r="M2687" s="143"/>
      <c r="T2687" s="53"/>
      <c r="AT2687" s="17" t="s">
        <v>194</v>
      </c>
      <c r="AU2687" s="17" t="s">
        <v>190</v>
      </c>
    </row>
    <row r="2688" spans="2:65" s="12" customFormat="1" ht="22.5">
      <c r="B2688" s="146"/>
      <c r="D2688" s="141" t="s">
        <v>196</v>
      </c>
      <c r="E2688" s="147" t="s">
        <v>1</v>
      </c>
      <c r="F2688" s="148" t="s">
        <v>2715</v>
      </c>
      <c r="H2688" s="147" t="s">
        <v>1</v>
      </c>
      <c r="L2688" s="146"/>
      <c r="M2688" s="149"/>
      <c r="T2688" s="150"/>
      <c r="AT2688" s="147" t="s">
        <v>196</v>
      </c>
      <c r="AU2688" s="147" t="s">
        <v>190</v>
      </c>
      <c r="AV2688" s="12" t="s">
        <v>80</v>
      </c>
      <c r="AW2688" s="12" t="s">
        <v>27</v>
      </c>
      <c r="AX2688" s="12" t="s">
        <v>72</v>
      </c>
      <c r="AY2688" s="147" t="s">
        <v>182</v>
      </c>
    </row>
    <row r="2689" spans="2:65" s="13" customFormat="1">
      <c r="B2689" s="151"/>
      <c r="D2689" s="141" t="s">
        <v>196</v>
      </c>
      <c r="E2689" s="152" t="s">
        <v>1</v>
      </c>
      <c r="F2689" s="153" t="s">
        <v>2716</v>
      </c>
      <c r="H2689" s="154">
        <v>55.25</v>
      </c>
      <c r="L2689" s="151"/>
      <c r="M2689" s="155"/>
      <c r="T2689" s="156"/>
      <c r="AT2689" s="152" t="s">
        <v>196</v>
      </c>
      <c r="AU2689" s="152" t="s">
        <v>190</v>
      </c>
      <c r="AV2689" s="13" t="s">
        <v>190</v>
      </c>
      <c r="AW2689" s="13" t="s">
        <v>27</v>
      </c>
      <c r="AX2689" s="13" t="s">
        <v>72</v>
      </c>
      <c r="AY2689" s="152" t="s">
        <v>182</v>
      </c>
    </row>
    <row r="2690" spans="2:65" s="13" customFormat="1">
      <c r="B2690" s="151"/>
      <c r="D2690" s="141" t="s">
        <v>196</v>
      </c>
      <c r="E2690" s="152" t="s">
        <v>1</v>
      </c>
      <c r="F2690" s="153" t="s">
        <v>2717</v>
      </c>
      <c r="H2690" s="154">
        <v>49.93</v>
      </c>
      <c r="L2690" s="151"/>
      <c r="M2690" s="155"/>
      <c r="T2690" s="156"/>
      <c r="AT2690" s="152" t="s">
        <v>196</v>
      </c>
      <c r="AU2690" s="152" t="s">
        <v>190</v>
      </c>
      <c r="AV2690" s="13" t="s">
        <v>190</v>
      </c>
      <c r="AW2690" s="13" t="s">
        <v>27</v>
      </c>
      <c r="AX2690" s="13" t="s">
        <v>72</v>
      </c>
      <c r="AY2690" s="152" t="s">
        <v>182</v>
      </c>
    </row>
    <row r="2691" spans="2:65" s="14" customFormat="1">
      <c r="B2691" s="157"/>
      <c r="D2691" s="141" t="s">
        <v>196</v>
      </c>
      <c r="E2691" s="158" t="s">
        <v>1</v>
      </c>
      <c r="F2691" s="159" t="s">
        <v>201</v>
      </c>
      <c r="H2691" s="160">
        <v>105.18</v>
      </c>
      <c r="L2691" s="157"/>
      <c r="M2691" s="161"/>
      <c r="T2691" s="162"/>
      <c r="AT2691" s="158" t="s">
        <v>196</v>
      </c>
      <c r="AU2691" s="158" t="s">
        <v>190</v>
      </c>
      <c r="AV2691" s="14" t="s">
        <v>189</v>
      </c>
      <c r="AW2691" s="14" t="s">
        <v>27</v>
      </c>
      <c r="AX2691" s="14" t="s">
        <v>80</v>
      </c>
      <c r="AY2691" s="158" t="s">
        <v>182</v>
      </c>
    </row>
    <row r="2692" spans="2:65" s="1" customFormat="1" ht="24.2" customHeight="1">
      <c r="B2692" s="29"/>
      <c r="C2692" s="129" t="s">
        <v>2718</v>
      </c>
      <c r="D2692" s="129" t="s">
        <v>184</v>
      </c>
      <c r="E2692" s="130" t="s">
        <v>2719</v>
      </c>
      <c r="F2692" s="131" t="s">
        <v>2720</v>
      </c>
      <c r="G2692" s="132" t="s">
        <v>187</v>
      </c>
      <c r="H2692" s="133">
        <v>105.18</v>
      </c>
      <c r="I2692" s="134">
        <v>338.14</v>
      </c>
      <c r="J2692" s="134">
        <f>ROUND(I2692*H2692,2)</f>
        <v>35565.57</v>
      </c>
      <c r="K2692" s="131" t="s">
        <v>1</v>
      </c>
      <c r="L2692" s="29"/>
      <c r="M2692" s="135" t="s">
        <v>1</v>
      </c>
      <c r="N2692" s="136" t="s">
        <v>38</v>
      </c>
      <c r="O2692" s="137">
        <v>0.21099999999999999</v>
      </c>
      <c r="P2692" s="137">
        <f>O2692*H2692</f>
        <v>22.192980000000002</v>
      </c>
      <c r="Q2692" s="137">
        <v>2.9999999999999997E-4</v>
      </c>
      <c r="R2692" s="137">
        <f>Q2692*H2692</f>
        <v>3.1553999999999999E-2</v>
      </c>
      <c r="S2692" s="137">
        <v>0</v>
      </c>
      <c r="T2692" s="138">
        <f>S2692*H2692</f>
        <v>0</v>
      </c>
      <c r="AR2692" s="139" t="s">
        <v>271</v>
      </c>
      <c r="AT2692" s="139" t="s">
        <v>184</v>
      </c>
      <c r="AU2692" s="139" t="s">
        <v>190</v>
      </c>
      <c r="AY2692" s="17" t="s">
        <v>182</v>
      </c>
      <c r="BE2692" s="140">
        <f>IF(N2692="základní",J2692,0)</f>
        <v>0</v>
      </c>
      <c r="BF2692" s="140">
        <f>IF(N2692="snížená",J2692,0)</f>
        <v>35565.57</v>
      </c>
      <c r="BG2692" s="140">
        <f>IF(N2692="zákl. přenesená",J2692,0)</f>
        <v>0</v>
      </c>
      <c r="BH2692" s="140">
        <f>IF(N2692="sníž. přenesená",J2692,0)</f>
        <v>0</v>
      </c>
      <c r="BI2692" s="140">
        <f>IF(N2692="nulová",J2692,0)</f>
        <v>0</v>
      </c>
      <c r="BJ2692" s="17" t="s">
        <v>190</v>
      </c>
      <c r="BK2692" s="140">
        <f>ROUND(I2692*H2692,2)</f>
        <v>35565.57</v>
      </c>
      <c r="BL2692" s="17" t="s">
        <v>271</v>
      </c>
      <c r="BM2692" s="139" t="s">
        <v>2721</v>
      </c>
    </row>
    <row r="2693" spans="2:65" s="1" customFormat="1">
      <c r="B2693" s="29"/>
      <c r="D2693" s="141" t="s">
        <v>192</v>
      </c>
      <c r="F2693" s="142" t="s">
        <v>2720</v>
      </c>
      <c r="L2693" s="29"/>
      <c r="M2693" s="143"/>
      <c r="T2693" s="53"/>
      <c r="AT2693" s="17" t="s">
        <v>192</v>
      </c>
      <c r="AU2693" s="17" t="s">
        <v>190</v>
      </c>
    </row>
    <row r="2694" spans="2:65" s="12" customFormat="1" ht="22.5">
      <c r="B2694" s="146"/>
      <c r="D2694" s="141" t="s">
        <v>196</v>
      </c>
      <c r="E2694" s="147" t="s">
        <v>1</v>
      </c>
      <c r="F2694" s="148" t="s">
        <v>2715</v>
      </c>
      <c r="H2694" s="147" t="s">
        <v>1</v>
      </c>
      <c r="L2694" s="146"/>
      <c r="M2694" s="149"/>
      <c r="T2694" s="150"/>
      <c r="AT2694" s="147" t="s">
        <v>196</v>
      </c>
      <c r="AU2694" s="147" t="s">
        <v>190</v>
      </c>
      <c r="AV2694" s="12" t="s">
        <v>80</v>
      </c>
      <c r="AW2694" s="12" t="s">
        <v>27</v>
      </c>
      <c r="AX2694" s="12" t="s">
        <v>72</v>
      </c>
      <c r="AY2694" s="147" t="s">
        <v>182</v>
      </c>
    </row>
    <row r="2695" spans="2:65" s="13" customFormat="1">
      <c r="B2695" s="151"/>
      <c r="D2695" s="141" t="s">
        <v>196</v>
      </c>
      <c r="E2695" s="152" t="s">
        <v>1</v>
      </c>
      <c r="F2695" s="153" t="s">
        <v>2716</v>
      </c>
      <c r="H2695" s="154">
        <v>55.25</v>
      </c>
      <c r="L2695" s="151"/>
      <c r="M2695" s="155"/>
      <c r="T2695" s="156"/>
      <c r="AT2695" s="152" t="s">
        <v>196</v>
      </c>
      <c r="AU2695" s="152" t="s">
        <v>190</v>
      </c>
      <c r="AV2695" s="13" t="s">
        <v>190</v>
      </c>
      <c r="AW2695" s="13" t="s">
        <v>27</v>
      </c>
      <c r="AX2695" s="13" t="s">
        <v>72</v>
      </c>
      <c r="AY2695" s="152" t="s">
        <v>182</v>
      </c>
    </row>
    <row r="2696" spans="2:65" s="13" customFormat="1">
      <c r="B2696" s="151"/>
      <c r="D2696" s="141" t="s">
        <v>196</v>
      </c>
      <c r="E2696" s="152" t="s">
        <v>1</v>
      </c>
      <c r="F2696" s="153" t="s">
        <v>2717</v>
      </c>
      <c r="H2696" s="154">
        <v>49.93</v>
      </c>
      <c r="L2696" s="151"/>
      <c r="M2696" s="155"/>
      <c r="T2696" s="156"/>
      <c r="AT2696" s="152" t="s">
        <v>196</v>
      </c>
      <c r="AU2696" s="152" t="s">
        <v>190</v>
      </c>
      <c r="AV2696" s="13" t="s">
        <v>190</v>
      </c>
      <c r="AW2696" s="13" t="s">
        <v>27</v>
      </c>
      <c r="AX2696" s="13" t="s">
        <v>72</v>
      </c>
      <c r="AY2696" s="152" t="s">
        <v>182</v>
      </c>
    </row>
    <row r="2697" spans="2:65" s="14" customFormat="1">
      <c r="B2697" s="157"/>
      <c r="D2697" s="141" t="s">
        <v>196</v>
      </c>
      <c r="E2697" s="158" t="s">
        <v>1</v>
      </c>
      <c r="F2697" s="159" t="s">
        <v>201</v>
      </c>
      <c r="H2697" s="160">
        <v>105.18</v>
      </c>
      <c r="L2697" s="157"/>
      <c r="M2697" s="161"/>
      <c r="T2697" s="162"/>
      <c r="AT2697" s="158" t="s">
        <v>196</v>
      </c>
      <c r="AU2697" s="158" t="s">
        <v>190</v>
      </c>
      <c r="AV2697" s="14" t="s">
        <v>189</v>
      </c>
      <c r="AW2697" s="14" t="s">
        <v>27</v>
      </c>
      <c r="AX2697" s="14" t="s">
        <v>80</v>
      </c>
      <c r="AY2697" s="158" t="s">
        <v>182</v>
      </c>
    </row>
    <row r="2698" spans="2:65" s="1" customFormat="1" ht="24.2" customHeight="1">
      <c r="B2698" s="29"/>
      <c r="C2698" s="129" t="s">
        <v>2722</v>
      </c>
      <c r="D2698" s="129" t="s">
        <v>184</v>
      </c>
      <c r="E2698" s="130" t="s">
        <v>2723</v>
      </c>
      <c r="F2698" s="131" t="s">
        <v>2724</v>
      </c>
      <c r="G2698" s="132" t="s">
        <v>265</v>
      </c>
      <c r="H2698" s="133">
        <v>0.96499999999999997</v>
      </c>
      <c r="I2698" s="134">
        <v>815</v>
      </c>
      <c r="J2698" s="134">
        <f>ROUND(I2698*H2698,2)</f>
        <v>786.48</v>
      </c>
      <c r="K2698" s="131" t="s">
        <v>188</v>
      </c>
      <c r="L2698" s="29"/>
      <c r="M2698" s="135" t="s">
        <v>1</v>
      </c>
      <c r="N2698" s="136" t="s">
        <v>38</v>
      </c>
      <c r="O2698" s="137">
        <v>0.90200000000000002</v>
      </c>
      <c r="P2698" s="137">
        <f>O2698*H2698</f>
        <v>0.87043000000000004</v>
      </c>
      <c r="Q2698" s="137">
        <v>0</v>
      </c>
      <c r="R2698" s="137">
        <f>Q2698*H2698</f>
        <v>0</v>
      </c>
      <c r="S2698" s="137">
        <v>0</v>
      </c>
      <c r="T2698" s="138">
        <f>S2698*H2698</f>
        <v>0</v>
      </c>
      <c r="AR2698" s="139" t="s">
        <v>271</v>
      </c>
      <c r="AT2698" s="139" t="s">
        <v>184</v>
      </c>
      <c r="AU2698" s="139" t="s">
        <v>190</v>
      </c>
      <c r="AY2698" s="17" t="s">
        <v>182</v>
      </c>
      <c r="BE2698" s="140">
        <f>IF(N2698="základní",J2698,0)</f>
        <v>0</v>
      </c>
      <c r="BF2698" s="140">
        <f>IF(N2698="snížená",J2698,0)</f>
        <v>786.48</v>
      </c>
      <c r="BG2698" s="140">
        <f>IF(N2698="zákl. přenesená",J2698,0)</f>
        <v>0</v>
      </c>
      <c r="BH2698" s="140">
        <f>IF(N2698="sníž. přenesená",J2698,0)</f>
        <v>0</v>
      </c>
      <c r="BI2698" s="140">
        <f>IF(N2698="nulová",J2698,0)</f>
        <v>0</v>
      </c>
      <c r="BJ2698" s="17" t="s">
        <v>190</v>
      </c>
      <c r="BK2698" s="140">
        <f>ROUND(I2698*H2698,2)</f>
        <v>786.48</v>
      </c>
      <c r="BL2698" s="17" t="s">
        <v>271</v>
      </c>
      <c r="BM2698" s="139" t="s">
        <v>2725</v>
      </c>
    </row>
    <row r="2699" spans="2:65" s="1" customFormat="1" ht="29.25">
      <c r="B2699" s="29"/>
      <c r="D2699" s="141" t="s">
        <v>192</v>
      </c>
      <c r="F2699" s="142" t="s">
        <v>2726</v>
      </c>
      <c r="L2699" s="29"/>
      <c r="M2699" s="143"/>
      <c r="T2699" s="53"/>
      <c r="AT2699" s="17" t="s">
        <v>192</v>
      </c>
      <c r="AU2699" s="17" t="s">
        <v>190</v>
      </c>
    </row>
    <row r="2700" spans="2:65" s="1" customFormat="1">
      <c r="B2700" s="29"/>
      <c r="D2700" s="144" t="s">
        <v>194</v>
      </c>
      <c r="F2700" s="145" t="s">
        <v>2727</v>
      </c>
      <c r="L2700" s="29"/>
      <c r="M2700" s="143"/>
      <c r="T2700" s="53"/>
      <c r="AT2700" s="17" t="s">
        <v>194</v>
      </c>
      <c r="AU2700" s="17" t="s">
        <v>190</v>
      </c>
    </row>
    <row r="2701" spans="2:65" s="11" customFormat="1" ht="22.9" customHeight="1">
      <c r="B2701" s="118"/>
      <c r="D2701" s="119" t="s">
        <v>71</v>
      </c>
      <c r="E2701" s="127" t="s">
        <v>2728</v>
      </c>
      <c r="F2701" s="127" t="s">
        <v>2729</v>
      </c>
      <c r="J2701" s="128">
        <f>BK2701</f>
        <v>142207.20000000001</v>
      </c>
      <c r="L2701" s="118"/>
      <c r="M2701" s="122"/>
      <c r="P2701" s="123">
        <f>SUM(P2702:P2740)</f>
        <v>94.02232699999999</v>
      </c>
      <c r="R2701" s="123">
        <f>SUM(R2702:R2740)</f>
        <v>1.95780577</v>
      </c>
      <c r="T2701" s="124">
        <f>SUM(T2702:T2740)</f>
        <v>0</v>
      </c>
      <c r="AR2701" s="119" t="s">
        <v>190</v>
      </c>
      <c r="AT2701" s="125" t="s">
        <v>71</v>
      </c>
      <c r="AU2701" s="125" t="s">
        <v>80</v>
      </c>
      <c r="AY2701" s="119" t="s">
        <v>182</v>
      </c>
      <c r="BK2701" s="126">
        <f>SUM(BK2702:BK2740)</f>
        <v>142207.20000000001</v>
      </c>
    </row>
    <row r="2702" spans="2:65" s="1" customFormat="1" ht="16.5" customHeight="1">
      <c r="B2702" s="29"/>
      <c r="C2702" s="129" t="s">
        <v>2730</v>
      </c>
      <c r="D2702" s="129" t="s">
        <v>184</v>
      </c>
      <c r="E2702" s="130" t="s">
        <v>2731</v>
      </c>
      <c r="F2702" s="131" t="s">
        <v>2732</v>
      </c>
      <c r="G2702" s="132" t="s">
        <v>187</v>
      </c>
      <c r="H2702" s="133">
        <v>73.688000000000002</v>
      </c>
      <c r="I2702" s="134">
        <v>65.3</v>
      </c>
      <c r="J2702" s="134">
        <f>ROUND(I2702*H2702,2)</f>
        <v>4811.83</v>
      </c>
      <c r="K2702" s="131" t="s">
        <v>188</v>
      </c>
      <c r="L2702" s="29"/>
      <c r="M2702" s="135" t="s">
        <v>1</v>
      </c>
      <c r="N2702" s="136" t="s">
        <v>38</v>
      </c>
      <c r="O2702" s="137">
        <v>4.3999999999999997E-2</v>
      </c>
      <c r="P2702" s="137">
        <f>O2702*H2702</f>
        <v>3.2422719999999998</v>
      </c>
      <c r="Q2702" s="137">
        <v>2.9999999999999997E-4</v>
      </c>
      <c r="R2702" s="137">
        <f>Q2702*H2702</f>
        <v>2.2106399999999998E-2</v>
      </c>
      <c r="S2702" s="137">
        <v>0</v>
      </c>
      <c r="T2702" s="138">
        <f>S2702*H2702</f>
        <v>0</v>
      </c>
      <c r="AR2702" s="139" t="s">
        <v>271</v>
      </c>
      <c r="AT2702" s="139" t="s">
        <v>184</v>
      </c>
      <c r="AU2702" s="139" t="s">
        <v>190</v>
      </c>
      <c r="AY2702" s="17" t="s">
        <v>182</v>
      </c>
      <c r="BE2702" s="140">
        <f>IF(N2702="základní",J2702,0)</f>
        <v>0</v>
      </c>
      <c r="BF2702" s="140">
        <f>IF(N2702="snížená",J2702,0)</f>
        <v>4811.83</v>
      </c>
      <c r="BG2702" s="140">
        <f>IF(N2702="zákl. přenesená",J2702,0)</f>
        <v>0</v>
      </c>
      <c r="BH2702" s="140">
        <f>IF(N2702="sníž. přenesená",J2702,0)</f>
        <v>0</v>
      </c>
      <c r="BI2702" s="140">
        <f>IF(N2702="nulová",J2702,0)</f>
        <v>0</v>
      </c>
      <c r="BJ2702" s="17" t="s">
        <v>190</v>
      </c>
      <c r="BK2702" s="140">
        <f>ROUND(I2702*H2702,2)</f>
        <v>4811.83</v>
      </c>
      <c r="BL2702" s="17" t="s">
        <v>271</v>
      </c>
      <c r="BM2702" s="139" t="s">
        <v>2733</v>
      </c>
    </row>
    <row r="2703" spans="2:65" s="1" customFormat="1" ht="19.5">
      <c r="B2703" s="29"/>
      <c r="D2703" s="141" t="s">
        <v>192</v>
      </c>
      <c r="F2703" s="142" t="s">
        <v>2734</v>
      </c>
      <c r="L2703" s="29"/>
      <c r="M2703" s="143"/>
      <c r="T2703" s="53"/>
      <c r="AT2703" s="17" t="s">
        <v>192</v>
      </c>
      <c r="AU2703" s="17" t="s">
        <v>190</v>
      </c>
    </row>
    <row r="2704" spans="2:65" s="1" customFormat="1">
      <c r="B2704" s="29"/>
      <c r="D2704" s="144" t="s">
        <v>194</v>
      </c>
      <c r="F2704" s="145" t="s">
        <v>2735</v>
      </c>
      <c r="L2704" s="29"/>
      <c r="M2704" s="143"/>
      <c r="T2704" s="53"/>
      <c r="AT2704" s="17" t="s">
        <v>194</v>
      </c>
      <c r="AU2704" s="17" t="s">
        <v>190</v>
      </c>
    </row>
    <row r="2705" spans="2:65" s="12" customFormat="1">
      <c r="B2705" s="146"/>
      <c r="D2705" s="141" t="s">
        <v>196</v>
      </c>
      <c r="E2705" s="147" t="s">
        <v>1</v>
      </c>
      <c r="F2705" s="148" t="s">
        <v>2736</v>
      </c>
      <c r="H2705" s="147" t="s">
        <v>1</v>
      </c>
      <c r="L2705" s="146"/>
      <c r="M2705" s="149"/>
      <c r="T2705" s="150"/>
      <c r="AT2705" s="147" t="s">
        <v>196</v>
      </c>
      <c r="AU2705" s="147" t="s">
        <v>190</v>
      </c>
      <c r="AV2705" s="12" t="s">
        <v>80</v>
      </c>
      <c r="AW2705" s="12" t="s">
        <v>27</v>
      </c>
      <c r="AX2705" s="12" t="s">
        <v>72</v>
      </c>
      <c r="AY2705" s="147" t="s">
        <v>182</v>
      </c>
    </row>
    <row r="2706" spans="2:65" s="13" customFormat="1">
      <c r="B2706" s="151"/>
      <c r="D2706" s="141" t="s">
        <v>196</v>
      </c>
      <c r="E2706" s="152" t="s">
        <v>1</v>
      </c>
      <c r="F2706" s="153" t="s">
        <v>2737</v>
      </c>
      <c r="H2706" s="154">
        <v>2.613</v>
      </c>
      <c r="L2706" s="151"/>
      <c r="M2706" s="155"/>
      <c r="T2706" s="156"/>
      <c r="AT2706" s="152" t="s">
        <v>196</v>
      </c>
      <c r="AU2706" s="152" t="s">
        <v>190</v>
      </c>
      <c r="AV2706" s="13" t="s">
        <v>190</v>
      </c>
      <c r="AW2706" s="13" t="s">
        <v>27</v>
      </c>
      <c r="AX2706" s="13" t="s">
        <v>72</v>
      </c>
      <c r="AY2706" s="152" t="s">
        <v>182</v>
      </c>
    </row>
    <row r="2707" spans="2:65" s="13" customFormat="1" ht="22.5">
      <c r="B2707" s="151"/>
      <c r="D2707" s="141" t="s">
        <v>196</v>
      </c>
      <c r="E2707" s="152" t="s">
        <v>1</v>
      </c>
      <c r="F2707" s="153" t="s">
        <v>2738</v>
      </c>
      <c r="H2707" s="154">
        <v>21.547999999999998</v>
      </c>
      <c r="L2707" s="151"/>
      <c r="M2707" s="155"/>
      <c r="T2707" s="156"/>
      <c r="AT2707" s="152" t="s">
        <v>196</v>
      </c>
      <c r="AU2707" s="152" t="s">
        <v>190</v>
      </c>
      <c r="AV2707" s="13" t="s">
        <v>190</v>
      </c>
      <c r="AW2707" s="13" t="s">
        <v>27</v>
      </c>
      <c r="AX2707" s="13" t="s">
        <v>72</v>
      </c>
      <c r="AY2707" s="152" t="s">
        <v>182</v>
      </c>
    </row>
    <row r="2708" spans="2:65" s="13" customFormat="1">
      <c r="B2708" s="151"/>
      <c r="D2708" s="141" t="s">
        <v>196</v>
      </c>
      <c r="E2708" s="152" t="s">
        <v>1</v>
      </c>
      <c r="F2708" s="153" t="s">
        <v>2739</v>
      </c>
      <c r="H2708" s="154">
        <v>-2.0249999999999999</v>
      </c>
      <c r="L2708" s="151"/>
      <c r="M2708" s="155"/>
      <c r="T2708" s="156"/>
      <c r="AT2708" s="152" t="s">
        <v>196</v>
      </c>
      <c r="AU2708" s="152" t="s">
        <v>190</v>
      </c>
      <c r="AV2708" s="13" t="s">
        <v>190</v>
      </c>
      <c r="AW2708" s="13" t="s">
        <v>27</v>
      </c>
      <c r="AX2708" s="13" t="s">
        <v>72</v>
      </c>
      <c r="AY2708" s="152" t="s">
        <v>182</v>
      </c>
    </row>
    <row r="2709" spans="2:65" s="13" customFormat="1">
      <c r="B2709" s="151"/>
      <c r="D2709" s="141" t="s">
        <v>196</v>
      </c>
      <c r="E2709" s="152" t="s">
        <v>1</v>
      </c>
      <c r="F2709" s="153" t="s">
        <v>2740</v>
      </c>
      <c r="H2709" s="154">
        <v>-0.75</v>
      </c>
      <c r="L2709" s="151"/>
      <c r="M2709" s="155"/>
      <c r="T2709" s="156"/>
      <c r="AT2709" s="152" t="s">
        <v>196</v>
      </c>
      <c r="AU2709" s="152" t="s">
        <v>190</v>
      </c>
      <c r="AV2709" s="13" t="s">
        <v>190</v>
      </c>
      <c r="AW2709" s="13" t="s">
        <v>27</v>
      </c>
      <c r="AX2709" s="13" t="s">
        <v>72</v>
      </c>
      <c r="AY2709" s="152" t="s">
        <v>182</v>
      </c>
    </row>
    <row r="2710" spans="2:65" s="13" customFormat="1">
      <c r="B2710" s="151"/>
      <c r="D2710" s="141" t="s">
        <v>196</v>
      </c>
      <c r="E2710" s="152" t="s">
        <v>1</v>
      </c>
      <c r="F2710" s="153" t="s">
        <v>2741</v>
      </c>
      <c r="H2710" s="154">
        <v>0.22500000000000001</v>
      </c>
      <c r="L2710" s="151"/>
      <c r="M2710" s="155"/>
      <c r="T2710" s="156"/>
      <c r="AT2710" s="152" t="s">
        <v>196</v>
      </c>
      <c r="AU2710" s="152" t="s">
        <v>190</v>
      </c>
      <c r="AV2710" s="13" t="s">
        <v>190</v>
      </c>
      <c r="AW2710" s="13" t="s">
        <v>27</v>
      </c>
      <c r="AX2710" s="13" t="s">
        <v>72</v>
      </c>
      <c r="AY2710" s="152" t="s">
        <v>182</v>
      </c>
    </row>
    <row r="2711" spans="2:65" s="12" customFormat="1">
      <c r="B2711" s="146"/>
      <c r="D2711" s="141" t="s">
        <v>196</v>
      </c>
      <c r="E2711" s="147" t="s">
        <v>1</v>
      </c>
      <c r="F2711" s="148" t="s">
        <v>2742</v>
      </c>
      <c r="H2711" s="147" t="s">
        <v>1</v>
      </c>
      <c r="L2711" s="146"/>
      <c r="M2711" s="149"/>
      <c r="T2711" s="150"/>
      <c r="AT2711" s="147" t="s">
        <v>196</v>
      </c>
      <c r="AU2711" s="147" t="s">
        <v>190</v>
      </c>
      <c r="AV2711" s="12" t="s">
        <v>80</v>
      </c>
      <c r="AW2711" s="12" t="s">
        <v>27</v>
      </c>
      <c r="AX2711" s="12" t="s">
        <v>72</v>
      </c>
      <c r="AY2711" s="147" t="s">
        <v>182</v>
      </c>
    </row>
    <row r="2712" spans="2:65" s="13" customFormat="1">
      <c r="B2712" s="151"/>
      <c r="D2712" s="141" t="s">
        <v>196</v>
      </c>
      <c r="E2712" s="152" t="s">
        <v>1</v>
      </c>
      <c r="F2712" s="153" t="s">
        <v>2743</v>
      </c>
      <c r="H2712" s="154">
        <v>13.515000000000001</v>
      </c>
      <c r="L2712" s="151"/>
      <c r="M2712" s="155"/>
      <c r="T2712" s="156"/>
      <c r="AT2712" s="152" t="s">
        <v>196</v>
      </c>
      <c r="AU2712" s="152" t="s">
        <v>190</v>
      </c>
      <c r="AV2712" s="13" t="s">
        <v>190</v>
      </c>
      <c r="AW2712" s="13" t="s">
        <v>27</v>
      </c>
      <c r="AX2712" s="13" t="s">
        <v>72</v>
      </c>
      <c r="AY2712" s="152" t="s">
        <v>182</v>
      </c>
    </row>
    <row r="2713" spans="2:65" s="13" customFormat="1">
      <c r="B2713" s="151"/>
      <c r="D2713" s="141" t="s">
        <v>196</v>
      </c>
      <c r="E2713" s="152" t="s">
        <v>1</v>
      </c>
      <c r="F2713" s="153" t="s">
        <v>2744</v>
      </c>
      <c r="H2713" s="154">
        <v>4.5999999999999999E-2</v>
      </c>
      <c r="L2713" s="151"/>
      <c r="M2713" s="155"/>
      <c r="T2713" s="156"/>
      <c r="AT2713" s="152" t="s">
        <v>196</v>
      </c>
      <c r="AU2713" s="152" t="s">
        <v>190</v>
      </c>
      <c r="AV2713" s="13" t="s">
        <v>190</v>
      </c>
      <c r="AW2713" s="13" t="s">
        <v>27</v>
      </c>
      <c r="AX2713" s="13" t="s">
        <v>72</v>
      </c>
      <c r="AY2713" s="152" t="s">
        <v>182</v>
      </c>
    </row>
    <row r="2714" spans="2:65" s="13" customFormat="1">
      <c r="B2714" s="151"/>
      <c r="D2714" s="141" t="s">
        <v>196</v>
      </c>
      <c r="E2714" s="152" t="s">
        <v>1</v>
      </c>
      <c r="F2714" s="153" t="s">
        <v>2745</v>
      </c>
      <c r="H2714" s="154">
        <v>0.21</v>
      </c>
      <c r="L2714" s="151"/>
      <c r="M2714" s="155"/>
      <c r="T2714" s="156"/>
      <c r="AT2714" s="152" t="s">
        <v>196</v>
      </c>
      <c r="AU2714" s="152" t="s">
        <v>190</v>
      </c>
      <c r="AV2714" s="13" t="s">
        <v>190</v>
      </c>
      <c r="AW2714" s="13" t="s">
        <v>27</v>
      </c>
      <c r="AX2714" s="13" t="s">
        <v>72</v>
      </c>
      <c r="AY2714" s="152" t="s">
        <v>182</v>
      </c>
    </row>
    <row r="2715" spans="2:65" s="13" customFormat="1" ht="22.5">
      <c r="B2715" s="151"/>
      <c r="D2715" s="141" t="s">
        <v>196</v>
      </c>
      <c r="E2715" s="152" t="s">
        <v>1</v>
      </c>
      <c r="F2715" s="153" t="s">
        <v>2746</v>
      </c>
      <c r="H2715" s="154">
        <v>37.232999999999997</v>
      </c>
      <c r="L2715" s="151"/>
      <c r="M2715" s="155"/>
      <c r="T2715" s="156"/>
      <c r="AT2715" s="152" t="s">
        <v>196</v>
      </c>
      <c r="AU2715" s="152" t="s">
        <v>190</v>
      </c>
      <c r="AV2715" s="13" t="s">
        <v>190</v>
      </c>
      <c r="AW2715" s="13" t="s">
        <v>27</v>
      </c>
      <c r="AX2715" s="13" t="s">
        <v>72</v>
      </c>
      <c r="AY2715" s="152" t="s">
        <v>182</v>
      </c>
    </row>
    <row r="2716" spans="2:65" s="13" customFormat="1">
      <c r="B2716" s="151"/>
      <c r="D2716" s="141" t="s">
        <v>196</v>
      </c>
      <c r="E2716" s="152" t="s">
        <v>1</v>
      </c>
      <c r="F2716" s="153" t="s">
        <v>2747</v>
      </c>
      <c r="H2716" s="154">
        <v>0.17299999999999999</v>
      </c>
      <c r="L2716" s="151"/>
      <c r="M2716" s="155"/>
      <c r="T2716" s="156"/>
      <c r="AT2716" s="152" t="s">
        <v>196</v>
      </c>
      <c r="AU2716" s="152" t="s">
        <v>190</v>
      </c>
      <c r="AV2716" s="13" t="s">
        <v>190</v>
      </c>
      <c r="AW2716" s="13" t="s">
        <v>27</v>
      </c>
      <c r="AX2716" s="13" t="s">
        <v>72</v>
      </c>
      <c r="AY2716" s="152" t="s">
        <v>182</v>
      </c>
    </row>
    <row r="2717" spans="2:65" s="13" customFormat="1">
      <c r="B2717" s="151"/>
      <c r="D2717" s="141" t="s">
        <v>196</v>
      </c>
      <c r="E2717" s="152" t="s">
        <v>1</v>
      </c>
      <c r="F2717" s="153" t="s">
        <v>2748</v>
      </c>
      <c r="H2717" s="154">
        <v>0.45</v>
      </c>
      <c r="L2717" s="151"/>
      <c r="M2717" s="155"/>
      <c r="T2717" s="156"/>
      <c r="AT2717" s="152" t="s">
        <v>196</v>
      </c>
      <c r="AU2717" s="152" t="s">
        <v>190</v>
      </c>
      <c r="AV2717" s="13" t="s">
        <v>190</v>
      </c>
      <c r="AW2717" s="13" t="s">
        <v>27</v>
      </c>
      <c r="AX2717" s="13" t="s">
        <v>72</v>
      </c>
      <c r="AY2717" s="152" t="s">
        <v>182</v>
      </c>
    </row>
    <row r="2718" spans="2:65" s="13" customFormat="1">
      <c r="B2718" s="151"/>
      <c r="D2718" s="141" t="s">
        <v>196</v>
      </c>
      <c r="E2718" s="152" t="s">
        <v>1</v>
      </c>
      <c r="F2718" s="153" t="s">
        <v>2749</v>
      </c>
      <c r="H2718" s="154">
        <v>0.45</v>
      </c>
      <c r="L2718" s="151"/>
      <c r="M2718" s="155"/>
      <c r="T2718" s="156"/>
      <c r="AT2718" s="152" t="s">
        <v>196</v>
      </c>
      <c r="AU2718" s="152" t="s">
        <v>190</v>
      </c>
      <c r="AV2718" s="13" t="s">
        <v>190</v>
      </c>
      <c r="AW2718" s="13" t="s">
        <v>27</v>
      </c>
      <c r="AX2718" s="13" t="s">
        <v>72</v>
      </c>
      <c r="AY2718" s="152" t="s">
        <v>182</v>
      </c>
    </row>
    <row r="2719" spans="2:65" s="14" customFormat="1">
      <c r="B2719" s="157"/>
      <c r="D2719" s="141" t="s">
        <v>196</v>
      </c>
      <c r="E2719" s="158" t="s">
        <v>1</v>
      </c>
      <c r="F2719" s="159" t="s">
        <v>201</v>
      </c>
      <c r="H2719" s="160">
        <v>73.688000000000002</v>
      </c>
      <c r="L2719" s="157"/>
      <c r="M2719" s="161"/>
      <c r="T2719" s="162"/>
      <c r="AT2719" s="158" t="s">
        <v>196</v>
      </c>
      <c r="AU2719" s="158" t="s">
        <v>190</v>
      </c>
      <c r="AV2719" s="14" t="s">
        <v>189</v>
      </c>
      <c r="AW2719" s="14" t="s">
        <v>27</v>
      </c>
      <c r="AX2719" s="14" t="s">
        <v>80</v>
      </c>
      <c r="AY2719" s="158" t="s">
        <v>182</v>
      </c>
    </row>
    <row r="2720" spans="2:65" s="1" customFormat="1" ht="24.2" customHeight="1">
      <c r="B2720" s="29"/>
      <c r="C2720" s="129" t="s">
        <v>2750</v>
      </c>
      <c r="D2720" s="129" t="s">
        <v>184</v>
      </c>
      <c r="E2720" s="130" t="s">
        <v>2751</v>
      </c>
      <c r="F2720" s="131" t="s">
        <v>2752</v>
      </c>
      <c r="G2720" s="132" t="s">
        <v>187</v>
      </c>
      <c r="H2720" s="133">
        <v>73.088999999999999</v>
      </c>
      <c r="I2720" s="134">
        <v>510</v>
      </c>
      <c r="J2720" s="134">
        <f>ROUND(I2720*H2720,2)</f>
        <v>37275.39</v>
      </c>
      <c r="K2720" s="131" t="s">
        <v>188</v>
      </c>
      <c r="L2720" s="29"/>
      <c r="M2720" s="135" t="s">
        <v>1</v>
      </c>
      <c r="N2720" s="136" t="s">
        <v>38</v>
      </c>
      <c r="O2720" s="137">
        <v>0.375</v>
      </c>
      <c r="P2720" s="137">
        <f>O2720*H2720</f>
        <v>27.408374999999999</v>
      </c>
      <c r="Q2720" s="137">
        <v>1.5E-3</v>
      </c>
      <c r="R2720" s="137">
        <f>Q2720*H2720</f>
        <v>0.10963349999999999</v>
      </c>
      <c r="S2720" s="137">
        <v>0</v>
      </c>
      <c r="T2720" s="138">
        <f>S2720*H2720</f>
        <v>0</v>
      </c>
      <c r="AR2720" s="139" t="s">
        <v>271</v>
      </c>
      <c r="AT2720" s="139" t="s">
        <v>184</v>
      </c>
      <c r="AU2720" s="139" t="s">
        <v>190</v>
      </c>
      <c r="AY2720" s="17" t="s">
        <v>182</v>
      </c>
      <c r="BE2720" s="140">
        <f>IF(N2720="základní",J2720,0)</f>
        <v>0</v>
      </c>
      <c r="BF2720" s="140">
        <f>IF(N2720="snížená",J2720,0)</f>
        <v>37275.39</v>
      </c>
      <c r="BG2720" s="140">
        <f>IF(N2720="zákl. přenesená",J2720,0)</f>
        <v>0</v>
      </c>
      <c r="BH2720" s="140">
        <f>IF(N2720="sníž. přenesená",J2720,0)</f>
        <v>0</v>
      </c>
      <c r="BI2720" s="140">
        <f>IF(N2720="nulová",J2720,0)</f>
        <v>0</v>
      </c>
      <c r="BJ2720" s="17" t="s">
        <v>190</v>
      </c>
      <c r="BK2720" s="140">
        <f>ROUND(I2720*H2720,2)</f>
        <v>37275.39</v>
      </c>
      <c r="BL2720" s="17" t="s">
        <v>271</v>
      </c>
      <c r="BM2720" s="139" t="s">
        <v>2753</v>
      </c>
    </row>
    <row r="2721" spans="2:65" s="1" customFormat="1" ht="19.5">
      <c r="B2721" s="29"/>
      <c r="D2721" s="141" t="s">
        <v>192</v>
      </c>
      <c r="F2721" s="142" t="s">
        <v>2754</v>
      </c>
      <c r="L2721" s="29"/>
      <c r="M2721" s="143"/>
      <c r="T2721" s="53"/>
      <c r="AT2721" s="17" t="s">
        <v>192</v>
      </c>
      <c r="AU2721" s="17" t="s">
        <v>190</v>
      </c>
    </row>
    <row r="2722" spans="2:65" s="1" customFormat="1">
      <c r="B2722" s="29"/>
      <c r="D2722" s="144" t="s">
        <v>194</v>
      </c>
      <c r="F2722" s="145" t="s">
        <v>2755</v>
      </c>
      <c r="L2722" s="29"/>
      <c r="M2722" s="143"/>
      <c r="T2722" s="53"/>
      <c r="AT2722" s="17" t="s">
        <v>194</v>
      </c>
      <c r="AU2722" s="17" t="s">
        <v>190</v>
      </c>
    </row>
    <row r="2723" spans="2:65" s="12" customFormat="1">
      <c r="B2723" s="146"/>
      <c r="D2723" s="141" t="s">
        <v>196</v>
      </c>
      <c r="E2723" s="147" t="s">
        <v>1</v>
      </c>
      <c r="F2723" s="148" t="s">
        <v>2736</v>
      </c>
      <c r="H2723" s="147" t="s">
        <v>1</v>
      </c>
      <c r="L2723" s="146"/>
      <c r="M2723" s="149"/>
      <c r="T2723" s="150"/>
      <c r="AT2723" s="147" t="s">
        <v>196</v>
      </c>
      <c r="AU2723" s="147" t="s">
        <v>190</v>
      </c>
      <c r="AV2723" s="12" t="s">
        <v>80</v>
      </c>
      <c r="AW2723" s="12" t="s">
        <v>27</v>
      </c>
      <c r="AX2723" s="12" t="s">
        <v>72</v>
      </c>
      <c r="AY2723" s="147" t="s">
        <v>182</v>
      </c>
    </row>
    <row r="2724" spans="2:65" s="13" customFormat="1">
      <c r="B2724" s="151"/>
      <c r="D2724" s="141" t="s">
        <v>196</v>
      </c>
      <c r="E2724" s="152" t="s">
        <v>1</v>
      </c>
      <c r="F2724" s="153" t="s">
        <v>2756</v>
      </c>
      <c r="H2724" s="154">
        <v>21.012</v>
      </c>
      <c r="L2724" s="151"/>
      <c r="M2724" s="155"/>
      <c r="T2724" s="156"/>
      <c r="AT2724" s="152" t="s">
        <v>196</v>
      </c>
      <c r="AU2724" s="152" t="s">
        <v>190</v>
      </c>
      <c r="AV2724" s="13" t="s">
        <v>190</v>
      </c>
      <c r="AW2724" s="13" t="s">
        <v>27</v>
      </c>
      <c r="AX2724" s="13" t="s">
        <v>72</v>
      </c>
      <c r="AY2724" s="152" t="s">
        <v>182</v>
      </c>
    </row>
    <row r="2725" spans="2:65" s="12" customFormat="1">
      <c r="B2725" s="146"/>
      <c r="D2725" s="141" t="s">
        <v>196</v>
      </c>
      <c r="E2725" s="147" t="s">
        <v>1</v>
      </c>
      <c r="F2725" s="148" t="s">
        <v>2742</v>
      </c>
      <c r="H2725" s="147" t="s">
        <v>1</v>
      </c>
      <c r="L2725" s="146"/>
      <c r="M2725" s="149"/>
      <c r="T2725" s="150"/>
      <c r="AT2725" s="147" t="s">
        <v>196</v>
      </c>
      <c r="AU2725" s="147" t="s">
        <v>190</v>
      </c>
      <c r="AV2725" s="12" t="s">
        <v>80</v>
      </c>
      <c r="AW2725" s="12" t="s">
        <v>27</v>
      </c>
      <c r="AX2725" s="12" t="s">
        <v>72</v>
      </c>
      <c r="AY2725" s="147" t="s">
        <v>182</v>
      </c>
    </row>
    <row r="2726" spans="2:65" s="13" customFormat="1">
      <c r="B2726" s="151"/>
      <c r="D2726" s="141" t="s">
        <v>196</v>
      </c>
      <c r="E2726" s="152" t="s">
        <v>1</v>
      </c>
      <c r="F2726" s="153" t="s">
        <v>2743</v>
      </c>
      <c r="H2726" s="154">
        <v>13.515000000000001</v>
      </c>
      <c r="L2726" s="151"/>
      <c r="M2726" s="155"/>
      <c r="T2726" s="156"/>
      <c r="AT2726" s="152" t="s">
        <v>196</v>
      </c>
      <c r="AU2726" s="152" t="s">
        <v>190</v>
      </c>
      <c r="AV2726" s="13" t="s">
        <v>190</v>
      </c>
      <c r="AW2726" s="13" t="s">
        <v>27</v>
      </c>
      <c r="AX2726" s="13" t="s">
        <v>72</v>
      </c>
      <c r="AY2726" s="152" t="s">
        <v>182</v>
      </c>
    </row>
    <row r="2727" spans="2:65" s="13" customFormat="1">
      <c r="B2727" s="151"/>
      <c r="D2727" s="141" t="s">
        <v>196</v>
      </c>
      <c r="E2727" s="152" t="s">
        <v>1</v>
      </c>
      <c r="F2727" s="153" t="s">
        <v>2744</v>
      </c>
      <c r="H2727" s="154">
        <v>4.5999999999999999E-2</v>
      </c>
      <c r="L2727" s="151"/>
      <c r="M2727" s="155"/>
      <c r="T2727" s="156"/>
      <c r="AT2727" s="152" t="s">
        <v>196</v>
      </c>
      <c r="AU2727" s="152" t="s">
        <v>190</v>
      </c>
      <c r="AV2727" s="13" t="s">
        <v>190</v>
      </c>
      <c r="AW2727" s="13" t="s">
        <v>27</v>
      </c>
      <c r="AX2727" s="13" t="s">
        <v>72</v>
      </c>
      <c r="AY2727" s="152" t="s">
        <v>182</v>
      </c>
    </row>
    <row r="2728" spans="2:65" s="13" customFormat="1">
      <c r="B2728" s="151"/>
      <c r="D2728" s="141" t="s">
        <v>196</v>
      </c>
      <c r="E2728" s="152" t="s">
        <v>1</v>
      </c>
      <c r="F2728" s="153" t="s">
        <v>2745</v>
      </c>
      <c r="H2728" s="154">
        <v>0.21</v>
      </c>
      <c r="L2728" s="151"/>
      <c r="M2728" s="155"/>
      <c r="T2728" s="156"/>
      <c r="AT2728" s="152" t="s">
        <v>196</v>
      </c>
      <c r="AU2728" s="152" t="s">
        <v>190</v>
      </c>
      <c r="AV2728" s="13" t="s">
        <v>190</v>
      </c>
      <c r="AW2728" s="13" t="s">
        <v>27</v>
      </c>
      <c r="AX2728" s="13" t="s">
        <v>72</v>
      </c>
      <c r="AY2728" s="152" t="s">
        <v>182</v>
      </c>
    </row>
    <row r="2729" spans="2:65" s="13" customFormat="1" ht="22.5">
      <c r="B2729" s="151"/>
      <c r="D2729" s="141" t="s">
        <v>196</v>
      </c>
      <c r="E2729" s="152" t="s">
        <v>1</v>
      </c>
      <c r="F2729" s="153" t="s">
        <v>2746</v>
      </c>
      <c r="H2729" s="154">
        <v>37.232999999999997</v>
      </c>
      <c r="L2729" s="151"/>
      <c r="M2729" s="155"/>
      <c r="T2729" s="156"/>
      <c r="AT2729" s="152" t="s">
        <v>196</v>
      </c>
      <c r="AU2729" s="152" t="s">
        <v>190</v>
      </c>
      <c r="AV2729" s="13" t="s">
        <v>190</v>
      </c>
      <c r="AW2729" s="13" t="s">
        <v>27</v>
      </c>
      <c r="AX2729" s="13" t="s">
        <v>72</v>
      </c>
      <c r="AY2729" s="152" t="s">
        <v>182</v>
      </c>
    </row>
    <row r="2730" spans="2:65" s="13" customFormat="1">
      <c r="B2730" s="151"/>
      <c r="D2730" s="141" t="s">
        <v>196</v>
      </c>
      <c r="E2730" s="152" t="s">
        <v>1</v>
      </c>
      <c r="F2730" s="153" t="s">
        <v>2747</v>
      </c>
      <c r="H2730" s="154">
        <v>0.17299999999999999</v>
      </c>
      <c r="L2730" s="151"/>
      <c r="M2730" s="155"/>
      <c r="T2730" s="156"/>
      <c r="AT2730" s="152" t="s">
        <v>196</v>
      </c>
      <c r="AU2730" s="152" t="s">
        <v>190</v>
      </c>
      <c r="AV2730" s="13" t="s">
        <v>190</v>
      </c>
      <c r="AW2730" s="13" t="s">
        <v>27</v>
      </c>
      <c r="AX2730" s="13" t="s">
        <v>72</v>
      </c>
      <c r="AY2730" s="152" t="s">
        <v>182</v>
      </c>
    </row>
    <row r="2731" spans="2:65" s="13" customFormat="1">
      <c r="B2731" s="151"/>
      <c r="D2731" s="141" t="s">
        <v>196</v>
      </c>
      <c r="E2731" s="152" t="s">
        <v>1</v>
      </c>
      <c r="F2731" s="153" t="s">
        <v>2748</v>
      </c>
      <c r="H2731" s="154">
        <v>0.45</v>
      </c>
      <c r="L2731" s="151"/>
      <c r="M2731" s="155"/>
      <c r="T2731" s="156"/>
      <c r="AT2731" s="152" t="s">
        <v>196</v>
      </c>
      <c r="AU2731" s="152" t="s">
        <v>190</v>
      </c>
      <c r="AV2731" s="13" t="s">
        <v>190</v>
      </c>
      <c r="AW2731" s="13" t="s">
        <v>27</v>
      </c>
      <c r="AX2731" s="13" t="s">
        <v>72</v>
      </c>
      <c r="AY2731" s="152" t="s">
        <v>182</v>
      </c>
    </row>
    <row r="2732" spans="2:65" s="13" customFormat="1">
      <c r="B2732" s="151"/>
      <c r="D2732" s="141" t="s">
        <v>196</v>
      </c>
      <c r="E2732" s="152" t="s">
        <v>1</v>
      </c>
      <c r="F2732" s="153" t="s">
        <v>2749</v>
      </c>
      <c r="H2732" s="154">
        <v>0.45</v>
      </c>
      <c r="L2732" s="151"/>
      <c r="M2732" s="155"/>
      <c r="T2732" s="156"/>
      <c r="AT2732" s="152" t="s">
        <v>196</v>
      </c>
      <c r="AU2732" s="152" t="s">
        <v>190</v>
      </c>
      <c r="AV2732" s="13" t="s">
        <v>190</v>
      </c>
      <c r="AW2732" s="13" t="s">
        <v>27</v>
      </c>
      <c r="AX2732" s="13" t="s">
        <v>72</v>
      </c>
      <c r="AY2732" s="152" t="s">
        <v>182</v>
      </c>
    </row>
    <row r="2733" spans="2:65" s="14" customFormat="1">
      <c r="B2733" s="157"/>
      <c r="D2733" s="141" t="s">
        <v>196</v>
      </c>
      <c r="E2733" s="158" t="s">
        <v>1</v>
      </c>
      <c r="F2733" s="159" t="s">
        <v>201</v>
      </c>
      <c r="H2733" s="160">
        <v>73.088999999999999</v>
      </c>
      <c r="L2733" s="157"/>
      <c r="M2733" s="161"/>
      <c r="T2733" s="162"/>
      <c r="AT2733" s="158" t="s">
        <v>196</v>
      </c>
      <c r="AU2733" s="158" t="s">
        <v>190</v>
      </c>
      <c r="AV2733" s="14" t="s">
        <v>189</v>
      </c>
      <c r="AW2733" s="14" t="s">
        <v>27</v>
      </c>
      <c r="AX2733" s="14" t="s">
        <v>80</v>
      </c>
      <c r="AY2733" s="158" t="s">
        <v>182</v>
      </c>
    </row>
    <row r="2734" spans="2:65" s="1" customFormat="1" ht="33" customHeight="1">
      <c r="B2734" s="29"/>
      <c r="C2734" s="129" t="s">
        <v>2757</v>
      </c>
      <c r="D2734" s="129" t="s">
        <v>184</v>
      </c>
      <c r="E2734" s="130" t="s">
        <v>2758</v>
      </c>
      <c r="F2734" s="131" t="s">
        <v>2759</v>
      </c>
      <c r="G2734" s="132" t="s">
        <v>187</v>
      </c>
      <c r="H2734" s="133">
        <v>73.688000000000002</v>
      </c>
      <c r="I2734" s="134">
        <v>823</v>
      </c>
      <c r="J2734" s="134">
        <f>ROUND(I2734*H2734,2)</f>
        <v>60645.22</v>
      </c>
      <c r="K2734" s="131" t="s">
        <v>188</v>
      </c>
      <c r="L2734" s="29"/>
      <c r="M2734" s="135" t="s">
        <v>1</v>
      </c>
      <c r="N2734" s="136" t="s">
        <v>38</v>
      </c>
      <c r="O2734" s="137">
        <v>0.86</v>
      </c>
      <c r="P2734" s="137">
        <f>O2734*H2734</f>
        <v>63.371679999999998</v>
      </c>
      <c r="Q2734" s="137">
        <v>5.3E-3</v>
      </c>
      <c r="R2734" s="137">
        <f>Q2734*H2734</f>
        <v>0.39054640000000002</v>
      </c>
      <c r="S2734" s="137">
        <v>0</v>
      </c>
      <c r="T2734" s="138">
        <f>S2734*H2734</f>
        <v>0</v>
      </c>
      <c r="AR2734" s="139" t="s">
        <v>271</v>
      </c>
      <c r="AT2734" s="139" t="s">
        <v>184</v>
      </c>
      <c r="AU2734" s="139" t="s">
        <v>190</v>
      </c>
      <c r="AY2734" s="17" t="s">
        <v>182</v>
      </c>
      <c r="BE2734" s="140">
        <f>IF(N2734="základní",J2734,0)</f>
        <v>0</v>
      </c>
      <c r="BF2734" s="140">
        <f>IF(N2734="snížená",J2734,0)</f>
        <v>60645.22</v>
      </c>
      <c r="BG2734" s="140">
        <f>IF(N2734="zákl. přenesená",J2734,0)</f>
        <v>0</v>
      </c>
      <c r="BH2734" s="140">
        <f>IF(N2734="sníž. přenesená",J2734,0)</f>
        <v>0</v>
      </c>
      <c r="BI2734" s="140">
        <f>IF(N2734="nulová",J2734,0)</f>
        <v>0</v>
      </c>
      <c r="BJ2734" s="17" t="s">
        <v>190</v>
      </c>
      <c r="BK2734" s="140">
        <f>ROUND(I2734*H2734,2)</f>
        <v>60645.22</v>
      </c>
      <c r="BL2734" s="17" t="s">
        <v>271</v>
      </c>
      <c r="BM2734" s="139" t="s">
        <v>2760</v>
      </c>
    </row>
    <row r="2735" spans="2:65" s="1" customFormat="1" ht="19.5">
      <c r="B2735" s="29"/>
      <c r="D2735" s="141" t="s">
        <v>192</v>
      </c>
      <c r="F2735" s="142" t="s">
        <v>2761</v>
      </c>
      <c r="L2735" s="29"/>
      <c r="M2735" s="143"/>
      <c r="T2735" s="53"/>
      <c r="AT2735" s="17" t="s">
        <v>192</v>
      </c>
      <c r="AU2735" s="17" t="s">
        <v>190</v>
      </c>
    </row>
    <row r="2736" spans="2:65" s="1" customFormat="1">
      <c r="B2736" s="29"/>
      <c r="D2736" s="144" t="s">
        <v>194</v>
      </c>
      <c r="F2736" s="145" t="s">
        <v>2762</v>
      </c>
      <c r="L2736" s="29"/>
      <c r="M2736" s="143"/>
      <c r="T2736" s="53"/>
      <c r="AT2736" s="17" t="s">
        <v>194</v>
      </c>
      <c r="AU2736" s="17" t="s">
        <v>190</v>
      </c>
    </row>
    <row r="2737" spans="2:65" s="13" customFormat="1">
      <c r="B2737" s="151"/>
      <c r="D2737" s="141" t="s">
        <v>196</v>
      </c>
      <c r="E2737" s="152" t="s">
        <v>1</v>
      </c>
      <c r="F2737" s="153" t="s">
        <v>2763</v>
      </c>
      <c r="H2737" s="154">
        <v>73.688000000000002</v>
      </c>
      <c r="L2737" s="151"/>
      <c r="M2737" s="155"/>
      <c r="T2737" s="156"/>
      <c r="AT2737" s="152" t="s">
        <v>196</v>
      </c>
      <c r="AU2737" s="152" t="s">
        <v>190</v>
      </c>
      <c r="AV2737" s="13" t="s">
        <v>190</v>
      </c>
      <c r="AW2737" s="13" t="s">
        <v>27</v>
      </c>
      <c r="AX2737" s="13" t="s">
        <v>80</v>
      </c>
      <c r="AY2737" s="152" t="s">
        <v>182</v>
      </c>
    </row>
    <row r="2738" spans="2:65" s="1" customFormat="1" ht="24.2" customHeight="1">
      <c r="B2738" s="29"/>
      <c r="C2738" s="163" t="s">
        <v>2764</v>
      </c>
      <c r="D2738" s="163" t="s">
        <v>325</v>
      </c>
      <c r="E2738" s="164" t="s">
        <v>2765</v>
      </c>
      <c r="F2738" s="165" t="s">
        <v>2766</v>
      </c>
      <c r="G2738" s="166" t="s">
        <v>187</v>
      </c>
      <c r="H2738" s="167">
        <v>81.057000000000002</v>
      </c>
      <c r="I2738" s="168">
        <v>487</v>
      </c>
      <c r="J2738" s="168">
        <f>ROUND(I2738*H2738,2)</f>
        <v>39474.76</v>
      </c>
      <c r="K2738" s="165" t="s">
        <v>188</v>
      </c>
      <c r="L2738" s="169"/>
      <c r="M2738" s="170" t="s">
        <v>1</v>
      </c>
      <c r="N2738" s="171" t="s">
        <v>38</v>
      </c>
      <c r="O2738" s="137">
        <v>0</v>
      </c>
      <c r="P2738" s="137">
        <f>O2738*H2738</f>
        <v>0</v>
      </c>
      <c r="Q2738" s="137">
        <v>1.771E-2</v>
      </c>
      <c r="R2738" s="137">
        <f>Q2738*H2738</f>
        <v>1.43551947</v>
      </c>
      <c r="S2738" s="137">
        <v>0</v>
      </c>
      <c r="T2738" s="138">
        <f>S2738*H2738</f>
        <v>0</v>
      </c>
      <c r="AR2738" s="139" t="s">
        <v>1381</v>
      </c>
      <c r="AT2738" s="139" t="s">
        <v>325</v>
      </c>
      <c r="AU2738" s="139" t="s">
        <v>190</v>
      </c>
      <c r="AY2738" s="17" t="s">
        <v>182</v>
      </c>
      <c r="BE2738" s="140">
        <f>IF(N2738="základní",J2738,0)</f>
        <v>0</v>
      </c>
      <c r="BF2738" s="140">
        <f>IF(N2738="snížená",J2738,0)</f>
        <v>39474.76</v>
      </c>
      <c r="BG2738" s="140">
        <f>IF(N2738="zákl. přenesená",J2738,0)</f>
        <v>0</v>
      </c>
      <c r="BH2738" s="140">
        <f>IF(N2738="sníž. přenesená",J2738,0)</f>
        <v>0</v>
      </c>
      <c r="BI2738" s="140">
        <f>IF(N2738="nulová",J2738,0)</f>
        <v>0</v>
      </c>
      <c r="BJ2738" s="17" t="s">
        <v>190</v>
      </c>
      <c r="BK2738" s="140">
        <f>ROUND(I2738*H2738,2)</f>
        <v>39474.76</v>
      </c>
      <c r="BL2738" s="17" t="s">
        <v>271</v>
      </c>
      <c r="BM2738" s="139" t="s">
        <v>2767</v>
      </c>
    </row>
    <row r="2739" spans="2:65" s="1" customFormat="1" ht="19.5">
      <c r="B2739" s="29"/>
      <c r="D2739" s="141" t="s">
        <v>192</v>
      </c>
      <c r="F2739" s="142" t="s">
        <v>2766</v>
      </c>
      <c r="L2739" s="29"/>
      <c r="M2739" s="143"/>
      <c r="T2739" s="53"/>
      <c r="AT2739" s="17" t="s">
        <v>192</v>
      </c>
      <c r="AU2739" s="17" t="s">
        <v>190</v>
      </c>
    </row>
    <row r="2740" spans="2:65" s="13" customFormat="1">
      <c r="B2740" s="151"/>
      <c r="D2740" s="141" t="s">
        <v>196</v>
      </c>
      <c r="F2740" s="153" t="s">
        <v>2768</v>
      </c>
      <c r="H2740" s="154">
        <v>81.057000000000002</v>
      </c>
      <c r="L2740" s="151"/>
      <c r="M2740" s="155"/>
      <c r="T2740" s="156"/>
      <c r="AT2740" s="152" t="s">
        <v>196</v>
      </c>
      <c r="AU2740" s="152" t="s">
        <v>190</v>
      </c>
      <c r="AV2740" s="13" t="s">
        <v>190</v>
      </c>
      <c r="AW2740" s="13" t="s">
        <v>4</v>
      </c>
      <c r="AX2740" s="13" t="s">
        <v>80</v>
      </c>
      <c r="AY2740" s="152" t="s">
        <v>182</v>
      </c>
    </row>
    <row r="2741" spans="2:65" s="11" customFormat="1" ht="22.9" customHeight="1">
      <c r="B2741" s="118"/>
      <c r="D2741" s="119" t="s">
        <v>71</v>
      </c>
      <c r="E2741" s="127" t="s">
        <v>2769</v>
      </c>
      <c r="F2741" s="127" t="s">
        <v>2770</v>
      </c>
      <c r="J2741" s="128">
        <f>BK2741</f>
        <v>24333.190000000002</v>
      </c>
      <c r="L2741" s="118"/>
      <c r="M2741" s="122"/>
      <c r="P2741" s="123">
        <f>SUM(P2742:P2760)</f>
        <v>8.375668000000001</v>
      </c>
      <c r="R2741" s="123">
        <f>SUM(R2742:R2760)</f>
        <v>0.48079100000000002</v>
      </c>
      <c r="T2741" s="124">
        <f>SUM(T2742:T2760)</f>
        <v>0</v>
      </c>
      <c r="AR2741" s="119" t="s">
        <v>190</v>
      </c>
      <c r="AT2741" s="125" t="s">
        <v>71</v>
      </c>
      <c r="AU2741" s="125" t="s">
        <v>80</v>
      </c>
      <c r="AY2741" s="119" t="s">
        <v>182</v>
      </c>
      <c r="BK2741" s="126">
        <f>SUM(BK2742:BK2760)</f>
        <v>24333.190000000002</v>
      </c>
    </row>
    <row r="2742" spans="2:65" s="1" customFormat="1" ht="24.2" customHeight="1">
      <c r="B2742" s="29"/>
      <c r="C2742" s="129" t="s">
        <v>2771</v>
      </c>
      <c r="D2742" s="129" t="s">
        <v>184</v>
      </c>
      <c r="E2742" s="130" t="s">
        <v>2772</v>
      </c>
      <c r="F2742" s="131" t="s">
        <v>2773</v>
      </c>
      <c r="G2742" s="132" t="s">
        <v>187</v>
      </c>
      <c r="H2742" s="133">
        <v>3.6080000000000001</v>
      </c>
      <c r="I2742" s="134">
        <v>1670</v>
      </c>
      <c r="J2742" s="134">
        <f>ROUND(I2742*H2742,2)</f>
        <v>6025.36</v>
      </c>
      <c r="K2742" s="131" t="s">
        <v>188</v>
      </c>
      <c r="L2742" s="29"/>
      <c r="M2742" s="135" t="s">
        <v>1</v>
      </c>
      <c r="N2742" s="136" t="s">
        <v>38</v>
      </c>
      <c r="O2742" s="137">
        <v>1.706</v>
      </c>
      <c r="P2742" s="137">
        <f>O2742*H2742</f>
        <v>6.1552480000000003</v>
      </c>
      <c r="Q2742" s="137">
        <v>3.3000000000000002E-2</v>
      </c>
      <c r="R2742" s="137">
        <f>Q2742*H2742</f>
        <v>0.119064</v>
      </c>
      <c r="S2742" s="137">
        <v>0</v>
      </c>
      <c r="T2742" s="138">
        <f>S2742*H2742</f>
        <v>0</v>
      </c>
      <c r="AR2742" s="139" t="s">
        <v>271</v>
      </c>
      <c r="AT2742" s="139" t="s">
        <v>184</v>
      </c>
      <c r="AU2742" s="139" t="s">
        <v>190</v>
      </c>
      <c r="AY2742" s="17" t="s">
        <v>182</v>
      </c>
      <c r="BE2742" s="140">
        <f>IF(N2742="základní",J2742,0)</f>
        <v>0</v>
      </c>
      <c r="BF2742" s="140">
        <f>IF(N2742="snížená",J2742,0)</f>
        <v>6025.36</v>
      </c>
      <c r="BG2742" s="140">
        <f>IF(N2742="zákl. přenesená",J2742,0)</f>
        <v>0</v>
      </c>
      <c r="BH2742" s="140">
        <f>IF(N2742="sníž. přenesená",J2742,0)</f>
        <v>0</v>
      </c>
      <c r="BI2742" s="140">
        <f>IF(N2742="nulová",J2742,0)</f>
        <v>0</v>
      </c>
      <c r="BJ2742" s="17" t="s">
        <v>190</v>
      </c>
      <c r="BK2742" s="140">
        <f>ROUND(I2742*H2742,2)</f>
        <v>6025.36</v>
      </c>
      <c r="BL2742" s="17" t="s">
        <v>271</v>
      </c>
      <c r="BM2742" s="139" t="s">
        <v>2774</v>
      </c>
    </row>
    <row r="2743" spans="2:65" s="1" customFormat="1" ht="29.25">
      <c r="B2743" s="29"/>
      <c r="D2743" s="141" t="s">
        <v>192</v>
      </c>
      <c r="F2743" s="142" t="s">
        <v>2775</v>
      </c>
      <c r="L2743" s="29"/>
      <c r="M2743" s="143"/>
      <c r="T2743" s="53"/>
      <c r="AT2743" s="17" t="s">
        <v>192</v>
      </c>
      <c r="AU2743" s="17" t="s">
        <v>190</v>
      </c>
    </row>
    <row r="2744" spans="2:65" s="1" customFormat="1">
      <c r="B2744" s="29"/>
      <c r="D2744" s="144" t="s">
        <v>194</v>
      </c>
      <c r="F2744" s="145" t="s">
        <v>2776</v>
      </c>
      <c r="L2744" s="29"/>
      <c r="M2744" s="143"/>
      <c r="T2744" s="53"/>
      <c r="AT2744" s="17" t="s">
        <v>194</v>
      </c>
      <c r="AU2744" s="17" t="s">
        <v>190</v>
      </c>
    </row>
    <row r="2745" spans="2:65" s="12" customFormat="1">
      <c r="B2745" s="146"/>
      <c r="D2745" s="141" t="s">
        <v>196</v>
      </c>
      <c r="E2745" s="147" t="s">
        <v>1</v>
      </c>
      <c r="F2745" s="148" t="s">
        <v>2777</v>
      </c>
      <c r="H2745" s="147" t="s">
        <v>1</v>
      </c>
      <c r="L2745" s="146"/>
      <c r="M2745" s="149"/>
      <c r="T2745" s="150"/>
      <c r="AT2745" s="147" t="s">
        <v>196</v>
      </c>
      <c r="AU2745" s="147" t="s">
        <v>190</v>
      </c>
      <c r="AV2745" s="12" t="s">
        <v>80</v>
      </c>
      <c r="AW2745" s="12" t="s">
        <v>27</v>
      </c>
      <c r="AX2745" s="12" t="s">
        <v>72</v>
      </c>
      <c r="AY2745" s="147" t="s">
        <v>182</v>
      </c>
    </row>
    <row r="2746" spans="2:65" s="13" customFormat="1">
      <c r="B2746" s="151"/>
      <c r="D2746" s="141" t="s">
        <v>196</v>
      </c>
      <c r="E2746" s="152" t="s">
        <v>1</v>
      </c>
      <c r="F2746" s="153" t="s">
        <v>2778</v>
      </c>
      <c r="H2746" s="154">
        <v>2.2629999999999999</v>
      </c>
      <c r="L2746" s="151"/>
      <c r="M2746" s="155"/>
      <c r="T2746" s="156"/>
      <c r="AT2746" s="152" t="s">
        <v>196</v>
      </c>
      <c r="AU2746" s="152" t="s">
        <v>190</v>
      </c>
      <c r="AV2746" s="13" t="s">
        <v>190</v>
      </c>
      <c r="AW2746" s="13" t="s">
        <v>27</v>
      </c>
      <c r="AX2746" s="13" t="s">
        <v>72</v>
      </c>
      <c r="AY2746" s="152" t="s">
        <v>182</v>
      </c>
    </row>
    <row r="2747" spans="2:65" s="12" customFormat="1">
      <c r="B2747" s="146"/>
      <c r="D2747" s="141" t="s">
        <v>196</v>
      </c>
      <c r="E2747" s="147" t="s">
        <v>1</v>
      </c>
      <c r="F2747" s="148" t="s">
        <v>2779</v>
      </c>
      <c r="H2747" s="147" t="s">
        <v>1</v>
      </c>
      <c r="L2747" s="146"/>
      <c r="M2747" s="149"/>
      <c r="T2747" s="150"/>
      <c r="AT2747" s="147" t="s">
        <v>196</v>
      </c>
      <c r="AU2747" s="147" t="s">
        <v>190</v>
      </c>
      <c r="AV2747" s="12" t="s">
        <v>80</v>
      </c>
      <c r="AW2747" s="12" t="s">
        <v>27</v>
      </c>
      <c r="AX2747" s="12" t="s">
        <v>72</v>
      </c>
      <c r="AY2747" s="147" t="s">
        <v>182</v>
      </c>
    </row>
    <row r="2748" spans="2:65" s="13" customFormat="1">
      <c r="B2748" s="151"/>
      <c r="D2748" s="141" t="s">
        <v>196</v>
      </c>
      <c r="E2748" s="152" t="s">
        <v>1</v>
      </c>
      <c r="F2748" s="153" t="s">
        <v>2780</v>
      </c>
      <c r="H2748" s="154">
        <v>1.345</v>
      </c>
      <c r="L2748" s="151"/>
      <c r="M2748" s="155"/>
      <c r="T2748" s="156"/>
      <c r="AT2748" s="152" t="s">
        <v>196</v>
      </c>
      <c r="AU2748" s="152" t="s">
        <v>190</v>
      </c>
      <c r="AV2748" s="13" t="s">
        <v>190</v>
      </c>
      <c r="AW2748" s="13" t="s">
        <v>27</v>
      </c>
      <c r="AX2748" s="13" t="s">
        <v>72</v>
      </c>
      <c r="AY2748" s="152" t="s">
        <v>182</v>
      </c>
    </row>
    <row r="2749" spans="2:65" s="14" customFormat="1">
      <c r="B2749" s="157"/>
      <c r="D2749" s="141" t="s">
        <v>196</v>
      </c>
      <c r="E2749" s="158" t="s">
        <v>1</v>
      </c>
      <c r="F2749" s="159" t="s">
        <v>201</v>
      </c>
      <c r="H2749" s="160">
        <v>3.6080000000000001</v>
      </c>
      <c r="L2749" s="157"/>
      <c r="M2749" s="161"/>
      <c r="T2749" s="162"/>
      <c r="AT2749" s="158" t="s">
        <v>196</v>
      </c>
      <c r="AU2749" s="158" t="s">
        <v>190</v>
      </c>
      <c r="AV2749" s="14" t="s">
        <v>189</v>
      </c>
      <c r="AW2749" s="14" t="s">
        <v>27</v>
      </c>
      <c r="AX2749" s="14" t="s">
        <v>80</v>
      </c>
      <c r="AY2749" s="158" t="s">
        <v>182</v>
      </c>
    </row>
    <row r="2750" spans="2:65" s="1" customFormat="1" ht="16.5" customHeight="1">
      <c r="B2750" s="29"/>
      <c r="C2750" s="163" t="s">
        <v>2781</v>
      </c>
      <c r="D2750" s="163" t="s">
        <v>325</v>
      </c>
      <c r="E2750" s="164" t="s">
        <v>2782</v>
      </c>
      <c r="F2750" s="165" t="s">
        <v>2783</v>
      </c>
      <c r="G2750" s="166" t="s">
        <v>187</v>
      </c>
      <c r="H2750" s="167">
        <v>3.7879999999999998</v>
      </c>
      <c r="I2750" s="168">
        <v>3070</v>
      </c>
      <c r="J2750" s="168">
        <f>ROUND(I2750*H2750,2)</f>
        <v>11629.16</v>
      </c>
      <c r="K2750" s="165" t="s">
        <v>188</v>
      </c>
      <c r="L2750" s="169"/>
      <c r="M2750" s="170" t="s">
        <v>1</v>
      </c>
      <c r="N2750" s="171" t="s">
        <v>38</v>
      </c>
      <c r="O2750" s="137">
        <v>0</v>
      </c>
      <c r="P2750" s="137">
        <f>O2750*H2750</f>
        <v>0</v>
      </c>
      <c r="Q2750" s="137">
        <v>5.3999999999999999E-2</v>
      </c>
      <c r="R2750" s="137">
        <f>Q2750*H2750</f>
        <v>0.20455199999999998</v>
      </c>
      <c r="S2750" s="137">
        <v>0</v>
      </c>
      <c r="T2750" s="138">
        <f>S2750*H2750</f>
        <v>0</v>
      </c>
      <c r="AR2750" s="139" t="s">
        <v>1381</v>
      </c>
      <c r="AT2750" s="139" t="s">
        <v>325</v>
      </c>
      <c r="AU2750" s="139" t="s">
        <v>190</v>
      </c>
      <c r="AY2750" s="17" t="s">
        <v>182</v>
      </c>
      <c r="BE2750" s="140">
        <f>IF(N2750="základní",J2750,0)</f>
        <v>0</v>
      </c>
      <c r="BF2750" s="140">
        <f>IF(N2750="snížená",J2750,0)</f>
        <v>11629.16</v>
      </c>
      <c r="BG2750" s="140">
        <f>IF(N2750="zákl. přenesená",J2750,0)</f>
        <v>0</v>
      </c>
      <c r="BH2750" s="140">
        <f>IF(N2750="sníž. přenesená",J2750,0)</f>
        <v>0</v>
      </c>
      <c r="BI2750" s="140">
        <f>IF(N2750="nulová",J2750,0)</f>
        <v>0</v>
      </c>
      <c r="BJ2750" s="17" t="s">
        <v>190</v>
      </c>
      <c r="BK2750" s="140">
        <f>ROUND(I2750*H2750,2)</f>
        <v>11629.16</v>
      </c>
      <c r="BL2750" s="17" t="s">
        <v>271</v>
      </c>
      <c r="BM2750" s="139" t="s">
        <v>2784</v>
      </c>
    </row>
    <row r="2751" spans="2:65" s="1" customFormat="1">
      <c r="B2751" s="29"/>
      <c r="D2751" s="141" t="s">
        <v>192</v>
      </c>
      <c r="F2751" s="142" t="s">
        <v>2783</v>
      </c>
      <c r="L2751" s="29"/>
      <c r="M2751" s="143"/>
      <c r="T2751" s="53"/>
      <c r="AT2751" s="17" t="s">
        <v>192</v>
      </c>
      <c r="AU2751" s="17" t="s">
        <v>190</v>
      </c>
    </row>
    <row r="2752" spans="2:65" s="13" customFormat="1">
      <c r="B2752" s="151"/>
      <c r="D2752" s="141" t="s">
        <v>196</v>
      </c>
      <c r="F2752" s="153" t="s">
        <v>2785</v>
      </c>
      <c r="H2752" s="154">
        <v>3.7879999999999998</v>
      </c>
      <c r="L2752" s="151"/>
      <c r="M2752" s="155"/>
      <c r="T2752" s="156"/>
      <c r="AT2752" s="152" t="s">
        <v>196</v>
      </c>
      <c r="AU2752" s="152" t="s">
        <v>190</v>
      </c>
      <c r="AV2752" s="13" t="s">
        <v>190</v>
      </c>
      <c r="AW2752" s="13" t="s">
        <v>4</v>
      </c>
      <c r="AX2752" s="13" t="s">
        <v>80</v>
      </c>
      <c r="AY2752" s="152" t="s">
        <v>182</v>
      </c>
    </row>
    <row r="2753" spans="2:65" s="1" customFormat="1" ht="24.2" customHeight="1">
      <c r="B2753" s="29"/>
      <c r="C2753" s="129" t="s">
        <v>2786</v>
      </c>
      <c r="D2753" s="129" t="s">
        <v>184</v>
      </c>
      <c r="E2753" s="130" t="s">
        <v>2787</v>
      </c>
      <c r="F2753" s="131" t="s">
        <v>2788</v>
      </c>
      <c r="G2753" s="132" t="s">
        <v>187</v>
      </c>
      <c r="H2753" s="133">
        <v>1.609</v>
      </c>
      <c r="I2753" s="134">
        <v>1600</v>
      </c>
      <c r="J2753" s="134">
        <f>ROUND(I2753*H2753,2)</f>
        <v>2574.4</v>
      </c>
      <c r="K2753" s="131" t="s">
        <v>188</v>
      </c>
      <c r="L2753" s="29"/>
      <c r="M2753" s="135" t="s">
        <v>1</v>
      </c>
      <c r="N2753" s="136" t="s">
        <v>38</v>
      </c>
      <c r="O2753" s="137">
        <v>1.38</v>
      </c>
      <c r="P2753" s="137">
        <f>O2753*H2753</f>
        <v>2.2204199999999998</v>
      </c>
      <c r="Q2753" s="137">
        <v>4.1000000000000002E-2</v>
      </c>
      <c r="R2753" s="137">
        <f>Q2753*H2753</f>
        <v>6.5969E-2</v>
      </c>
      <c r="S2753" s="137">
        <v>0</v>
      </c>
      <c r="T2753" s="138">
        <f>S2753*H2753</f>
        <v>0</v>
      </c>
      <c r="AR2753" s="139" t="s">
        <v>271</v>
      </c>
      <c r="AT2753" s="139" t="s">
        <v>184</v>
      </c>
      <c r="AU2753" s="139" t="s">
        <v>190</v>
      </c>
      <c r="AY2753" s="17" t="s">
        <v>182</v>
      </c>
      <c r="BE2753" s="140">
        <f>IF(N2753="základní",J2753,0)</f>
        <v>0</v>
      </c>
      <c r="BF2753" s="140">
        <f>IF(N2753="snížená",J2753,0)</f>
        <v>2574.4</v>
      </c>
      <c r="BG2753" s="140">
        <f>IF(N2753="zákl. přenesená",J2753,0)</f>
        <v>0</v>
      </c>
      <c r="BH2753" s="140">
        <f>IF(N2753="sníž. přenesená",J2753,0)</f>
        <v>0</v>
      </c>
      <c r="BI2753" s="140">
        <f>IF(N2753="nulová",J2753,0)</f>
        <v>0</v>
      </c>
      <c r="BJ2753" s="17" t="s">
        <v>190</v>
      </c>
      <c r="BK2753" s="140">
        <f>ROUND(I2753*H2753,2)</f>
        <v>2574.4</v>
      </c>
      <c r="BL2753" s="17" t="s">
        <v>271</v>
      </c>
      <c r="BM2753" s="139" t="s">
        <v>2789</v>
      </c>
    </row>
    <row r="2754" spans="2:65" s="1" customFormat="1" ht="29.25">
      <c r="B2754" s="29"/>
      <c r="D2754" s="141" t="s">
        <v>192</v>
      </c>
      <c r="F2754" s="142" t="s">
        <v>2790</v>
      </c>
      <c r="L2754" s="29"/>
      <c r="M2754" s="143"/>
      <c r="T2754" s="53"/>
      <c r="AT2754" s="17" t="s">
        <v>192</v>
      </c>
      <c r="AU2754" s="17" t="s">
        <v>190</v>
      </c>
    </row>
    <row r="2755" spans="2:65" s="1" customFormat="1">
      <c r="B2755" s="29"/>
      <c r="D2755" s="144" t="s">
        <v>194</v>
      </c>
      <c r="F2755" s="145" t="s">
        <v>2791</v>
      </c>
      <c r="L2755" s="29"/>
      <c r="M2755" s="143"/>
      <c r="T2755" s="53"/>
      <c r="AT2755" s="17" t="s">
        <v>194</v>
      </c>
      <c r="AU2755" s="17" t="s">
        <v>190</v>
      </c>
    </row>
    <row r="2756" spans="2:65" s="12" customFormat="1">
      <c r="B2756" s="146"/>
      <c r="D2756" s="141" t="s">
        <v>196</v>
      </c>
      <c r="E2756" s="147" t="s">
        <v>1</v>
      </c>
      <c r="F2756" s="148" t="s">
        <v>2792</v>
      </c>
      <c r="H2756" s="147" t="s">
        <v>1</v>
      </c>
      <c r="L2756" s="146"/>
      <c r="M2756" s="149"/>
      <c r="T2756" s="150"/>
      <c r="AT2756" s="147" t="s">
        <v>196</v>
      </c>
      <c r="AU2756" s="147" t="s">
        <v>190</v>
      </c>
      <c r="AV2756" s="12" t="s">
        <v>80</v>
      </c>
      <c r="AW2756" s="12" t="s">
        <v>27</v>
      </c>
      <c r="AX2756" s="12" t="s">
        <v>72</v>
      </c>
      <c r="AY2756" s="147" t="s">
        <v>182</v>
      </c>
    </row>
    <row r="2757" spans="2:65" s="13" customFormat="1">
      <c r="B2757" s="151"/>
      <c r="D2757" s="141" t="s">
        <v>196</v>
      </c>
      <c r="E2757" s="152" t="s">
        <v>1</v>
      </c>
      <c r="F2757" s="153" t="s">
        <v>2793</v>
      </c>
      <c r="H2757" s="154">
        <v>1.609</v>
      </c>
      <c r="L2757" s="151"/>
      <c r="M2757" s="155"/>
      <c r="T2757" s="156"/>
      <c r="AT2757" s="152" t="s">
        <v>196</v>
      </c>
      <c r="AU2757" s="152" t="s">
        <v>190</v>
      </c>
      <c r="AV2757" s="13" t="s">
        <v>190</v>
      </c>
      <c r="AW2757" s="13" t="s">
        <v>27</v>
      </c>
      <c r="AX2757" s="13" t="s">
        <v>80</v>
      </c>
      <c r="AY2757" s="152" t="s">
        <v>182</v>
      </c>
    </row>
    <row r="2758" spans="2:65" s="1" customFormat="1" ht="16.5" customHeight="1">
      <c r="B2758" s="29"/>
      <c r="C2758" s="163" t="s">
        <v>2794</v>
      </c>
      <c r="D2758" s="163" t="s">
        <v>325</v>
      </c>
      <c r="E2758" s="164" t="s">
        <v>2795</v>
      </c>
      <c r="F2758" s="165" t="s">
        <v>2796</v>
      </c>
      <c r="G2758" s="166" t="s">
        <v>187</v>
      </c>
      <c r="H2758" s="167">
        <v>1.6890000000000001</v>
      </c>
      <c r="I2758" s="168">
        <v>2430</v>
      </c>
      <c r="J2758" s="168">
        <f>ROUND(I2758*H2758,2)</f>
        <v>4104.2700000000004</v>
      </c>
      <c r="K2758" s="165" t="s">
        <v>188</v>
      </c>
      <c r="L2758" s="169"/>
      <c r="M2758" s="170" t="s">
        <v>1</v>
      </c>
      <c r="N2758" s="171" t="s">
        <v>38</v>
      </c>
      <c r="O2758" s="137">
        <v>0</v>
      </c>
      <c r="P2758" s="137">
        <f>O2758*H2758</f>
        <v>0</v>
      </c>
      <c r="Q2758" s="137">
        <v>5.3999999999999999E-2</v>
      </c>
      <c r="R2758" s="137">
        <f>Q2758*H2758</f>
        <v>9.1205999999999995E-2</v>
      </c>
      <c r="S2758" s="137">
        <v>0</v>
      </c>
      <c r="T2758" s="138">
        <f>S2758*H2758</f>
        <v>0</v>
      </c>
      <c r="AR2758" s="139" t="s">
        <v>1381</v>
      </c>
      <c r="AT2758" s="139" t="s">
        <v>325</v>
      </c>
      <c r="AU2758" s="139" t="s">
        <v>190</v>
      </c>
      <c r="AY2758" s="17" t="s">
        <v>182</v>
      </c>
      <c r="BE2758" s="140">
        <f>IF(N2758="základní",J2758,0)</f>
        <v>0</v>
      </c>
      <c r="BF2758" s="140">
        <f>IF(N2758="snížená",J2758,0)</f>
        <v>4104.2700000000004</v>
      </c>
      <c r="BG2758" s="140">
        <f>IF(N2758="zákl. přenesená",J2758,0)</f>
        <v>0</v>
      </c>
      <c r="BH2758" s="140">
        <f>IF(N2758="sníž. přenesená",J2758,0)</f>
        <v>0</v>
      </c>
      <c r="BI2758" s="140">
        <f>IF(N2758="nulová",J2758,0)</f>
        <v>0</v>
      </c>
      <c r="BJ2758" s="17" t="s">
        <v>190</v>
      </c>
      <c r="BK2758" s="140">
        <f>ROUND(I2758*H2758,2)</f>
        <v>4104.2700000000004</v>
      </c>
      <c r="BL2758" s="17" t="s">
        <v>271</v>
      </c>
      <c r="BM2758" s="139" t="s">
        <v>2797</v>
      </c>
    </row>
    <row r="2759" spans="2:65" s="1" customFormat="1">
      <c r="B2759" s="29"/>
      <c r="D2759" s="141" t="s">
        <v>192</v>
      </c>
      <c r="F2759" s="142" t="s">
        <v>2796</v>
      </c>
      <c r="L2759" s="29"/>
      <c r="M2759" s="143"/>
      <c r="T2759" s="53"/>
      <c r="AT2759" s="17" t="s">
        <v>192</v>
      </c>
      <c r="AU2759" s="17" t="s">
        <v>190</v>
      </c>
    </row>
    <row r="2760" spans="2:65" s="13" customFormat="1">
      <c r="B2760" s="151"/>
      <c r="D2760" s="141" t="s">
        <v>196</v>
      </c>
      <c r="F2760" s="153" t="s">
        <v>2798</v>
      </c>
      <c r="H2760" s="154">
        <v>1.6890000000000001</v>
      </c>
      <c r="L2760" s="151"/>
      <c r="M2760" s="155"/>
      <c r="T2760" s="156"/>
      <c r="AT2760" s="152" t="s">
        <v>196</v>
      </c>
      <c r="AU2760" s="152" t="s">
        <v>190</v>
      </c>
      <c r="AV2760" s="13" t="s">
        <v>190</v>
      </c>
      <c r="AW2760" s="13" t="s">
        <v>4</v>
      </c>
      <c r="AX2760" s="13" t="s">
        <v>80</v>
      </c>
      <c r="AY2760" s="152" t="s">
        <v>182</v>
      </c>
    </row>
    <row r="2761" spans="2:65" s="11" customFormat="1" ht="22.9" customHeight="1">
      <c r="B2761" s="118"/>
      <c r="D2761" s="119" t="s">
        <v>71</v>
      </c>
      <c r="E2761" s="127" t="s">
        <v>2799</v>
      </c>
      <c r="F2761" s="127" t="s">
        <v>2800</v>
      </c>
      <c r="J2761" s="128">
        <f>BK2761</f>
        <v>113798.26</v>
      </c>
      <c r="L2761" s="118"/>
      <c r="M2761" s="122"/>
      <c r="P2761" s="123">
        <f>SUM(P2762:P2781)</f>
        <v>128.84950999999998</v>
      </c>
      <c r="R2761" s="123">
        <f>SUM(R2762:R2781)</f>
        <v>0.2791999</v>
      </c>
      <c r="T2761" s="124">
        <f>SUM(T2762:T2781)</f>
        <v>0</v>
      </c>
      <c r="AR2761" s="119" t="s">
        <v>190</v>
      </c>
      <c r="AT2761" s="125" t="s">
        <v>71</v>
      </c>
      <c r="AU2761" s="125" t="s">
        <v>80</v>
      </c>
      <c r="AY2761" s="119" t="s">
        <v>182</v>
      </c>
      <c r="BK2761" s="126">
        <f>SUM(BK2762:BK2781)</f>
        <v>113798.26</v>
      </c>
    </row>
    <row r="2762" spans="2:65" s="1" customFormat="1" ht="24.2" customHeight="1">
      <c r="B2762" s="29"/>
      <c r="C2762" s="129" t="s">
        <v>2801</v>
      </c>
      <c r="D2762" s="129" t="s">
        <v>184</v>
      </c>
      <c r="E2762" s="130" t="s">
        <v>2802</v>
      </c>
      <c r="F2762" s="131" t="s">
        <v>2803</v>
      </c>
      <c r="G2762" s="132" t="s">
        <v>187</v>
      </c>
      <c r="H2762" s="133">
        <v>827.25</v>
      </c>
      <c r="I2762" s="134">
        <v>18.7</v>
      </c>
      <c r="J2762" s="134">
        <f>ROUND(I2762*H2762,2)</f>
        <v>15469.58</v>
      </c>
      <c r="K2762" s="131" t="s">
        <v>188</v>
      </c>
      <c r="L2762" s="29"/>
      <c r="M2762" s="135" t="s">
        <v>1</v>
      </c>
      <c r="N2762" s="136" t="s">
        <v>38</v>
      </c>
      <c r="O2762" s="137">
        <v>3.3000000000000002E-2</v>
      </c>
      <c r="P2762" s="137">
        <f>O2762*H2762</f>
        <v>27.299250000000001</v>
      </c>
      <c r="Q2762" s="137">
        <v>0</v>
      </c>
      <c r="R2762" s="137">
        <f>Q2762*H2762</f>
        <v>0</v>
      </c>
      <c r="S2762" s="137">
        <v>0</v>
      </c>
      <c r="T2762" s="138">
        <f>S2762*H2762</f>
        <v>0</v>
      </c>
      <c r="AR2762" s="139" t="s">
        <v>271</v>
      </c>
      <c r="AT2762" s="139" t="s">
        <v>184</v>
      </c>
      <c r="AU2762" s="139" t="s">
        <v>190</v>
      </c>
      <c r="AY2762" s="17" t="s">
        <v>182</v>
      </c>
      <c r="BE2762" s="140">
        <f>IF(N2762="základní",J2762,0)</f>
        <v>0</v>
      </c>
      <c r="BF2762" s="140">
        <f>IF(N2762="snížená",J2762,0)</f>
        <v>15469.58</v>
      </c>
      <c r="BG2762" s="140">
        <f>IF(N2762="zákl. přenesená",J2762,0)</f>
        <v>0</v>
      </c>
      <c r="BH2762" s="140">
        <f>IF(N2762="sníž. přenesená",J2762,0)</f>
        <v>0</v>
      </c>
      <c r="BI2762" s="140">
        <f>IF(N2762="nulová",J2762,0)</f>
        <v>0</v>
      </c>
      <c r="BJ2762" s="17" t="s">
        <v>190</v>
      </c>
      <c r="BK2762" s="140">
        <f>ROUND(I2762*H2762,2)</f>
        <v>15469.58</v>
      </c>
      <c r="BL2762" s="17" t="s">
        <v>271</v>
      </c>
      <c r="BM2762" s="139" t="s">
        <v>2804</v>
      </c>
    </row>
    <row r="2763" spans="2:65" s="1" customFormat="1" ht="19.5">
      <c r="B2763" s="29"/>
      <c r="D2763" s="141" t="s">
        <v>192</v>
      </c>
      <c r="F2763" s="142" t="s">
        <v>2805</v>
      </c>
      <c r="L2763" s="29"/>
      <c r="M2763" s="143"/>
      <c r="T2763" s="53"/>
      <c r="AT2763" s="17" t="s">
        <v>192</v>
      </c>
      <c r="AU2763" s="17" t="s">
        <v>190</v>
      </c>
    </row>
    <row r="2764" spans="2:65" s="1" customFormat="1">
      <c r="B2764" s="29"/>
      <c r="D2764" s="144" t="s">
        <v>194</v>
      </c>
      <c r="F2764" s="145" t="s">
        <v>2806</v>
      </c>
      <c r="L2764" s="29"/>
      <c r="M2764" s="143"/>
      <c r="T2764" s="53"/>
      <c r="AT2764" s="17" t="s">
        <v>194</v>
      </c>
      <c r="AU2764" s="17" t="s">
        <v>190</v>
      </c>
    </row>
    <row r="2765" spans="2:65" s="13" customFormat="1">
      <c r="B2765" s="151"/>
      <c r="D2765" s="141" t="s">
        <v>196</v>
      </c>
      <c r="E2765" s="152" t="s">
        <v>1</v>
      </c>
      <c r="F2765" s="153" t="s">
        <v>2807</v>
      </c>
      <c r="H2765" s="154">
        <v>827.25</v>
      </c>
      <c r="L2765" s="151"/>
      <c r="M2765" s="155"/>
      <c r="T2765" s="156"/>
      <c r="AT2765" s="152" t="s">
        <v>196</v>
      </c>
      <c r="AU2765" s="152" t="s">
        <v>190</v>
      </c>
      <c r="AV2765" s="13" t="s">
        <v>190</v>
      </c>
      <c r="AW2765" s="13" t="s">
        <v>27</v>
      </c>
      <c r="AX2765" s="13" t="s">
        <v>80</v>
      </c>
      <c r="AY2765" s="152" t="s">
        <v>182</v>
      </c>
    </row>
    <row r="2766" spans="2:65" s="1" customFormat="1" ht="33" customHeight="1">
      <c r="B2766" s="29"/>
      <c r="C2766" s="129" t="s">
        <v>2808</v>
      </c>
      <c r="D2766" s="129" t="s">
        <v>184</v>
      </c>
      <c r="E2766" s="130" t="s">
        <v>2809</v>
      </c>
      <c r="F2766" s="131" t="s">
        <v>2810</v>
      </c>
      <c r="G2766" s="132" t="s">
        <v>187</v>
      </c>
      <c r="H2766" s="133">
        <v>218.29</v>
      </c>
      <c r="I2766" s="134">
        <v>45</v>
      </c>
      <c r="J2766" s="134">
        <f>ROUND(I2766*H2766,2)</f>
        <v>9823.0499999999993</v>
      </c>
      <c r="K2766" s="131" t="s">
        <v>188</v>
      </c>
      <c r="L2766" s="29"/>
      <c r="M2766" s="135" t="s">
        <v>1</v>
      </c>
      <c r="N2766" s="136" t="s">
        <v>38</v>
      </c>
      <c r="O2766" s="137">
        <v>5.1999999999999998E-2</v>
      </c>
      <c r="P2766" s="137">
        <f>O2766*H2766</f>
        <v>11.35108</v>
      </c>
      <c r="Q2766" s="137">
        <v>1.4999999999999999E-4</v>
      </c>
      <c r="R2766" s="137">
        <f>Q2766*H2766</f>
        <v>3.2743499999999995E-2</v>
      </c>
      <c r="S2766" s="137">
        <v>0</v>
      </c>
      <c r="T2766" s="138">
        <f>S2766*H2766</f>
        <v>0</v>
      </c>
      <c r="AR2766" s="139" t="s">
        <v>271</v>
      </c>
      <c r="AT2766" s="139" t="s">
        <v>184</v>
      </c>
      <c r="AU2766" s="139" t="s">
        <v>190</v>
      </c>
      <c r="AY2766" s="17" t="s">
        <v>182</v>
      </c>
      <c r="BE2766" s="140">
        <f>IF(N2766="základní",J2766,0)</f>
        <v>0</v>
      </c>
      <c r="BF2766" s="140">
        <f>IF(N2766="snížená",J2766,0)</f>
        <v>9823.0499999999993</v>
      </c>
      <c r="BG2766" s="140">
        <f>IF(N2766="zákl. přenesená",J2766,0)</f>
        <v>0</v>
      </c>
      <c r="BH2766" s="140">
        <f>IF(N2766="sníž. přenesená",J2766,0)</f>
        <v>0</v>
      </c>
      <c r="BI2766" s="140">
        <f>IF(N2766="nulová",J2766,0)</f>
        <v>0</v>
      </c>
      <c r="BJ2766" s="17" t="s">
        <v>190</v>
      </c>
      <c r="BK2766" s="140">
        <f>ROUND(I2766*H2766,2)</f>
        <v>9823.0499999999993</v>
      </c>
      <c r="BL2766" s="17" t="s">
        <v>271</v>
      </c>
      <c r="BM2766" s="139" t="s">
        <v>2811</v>
      </c>
    </row>
    <row r="2767" spans="2:65" s="1" customFormat="1" ht="29.25">
      <c r="B2767" s="29"/>
      <c r="D2767" s="141" t="s">
        <v>192</v>
      </c>
      <c r="F2767" s="142" t="s">
        <v>2812</v>
      </c>
      <c r="L2767" s="29"/>
      <c r="M2767" s="143"/>
      <c r="T2767" s="53"/>
      <c r="AT2767" s="17" t="s">
        <v>192</v>
      </c>
      <c r="AU2767" s="17" t="s">
        <v>190</v>
      </c>
    </row>
    <row r="2768" spans="2:65" s="1" customFormat="1">
      <c r="B2768" s="29"/>
      <c r="D2768" s="144" t="s">
        <v>194</v>
      </c>
      <c r="F2768" s="145" t="s">
        <v>2813</v>
      </c>
      <c r="L2768" s="29"/>
      <c r="M2768" s="143"/>
      <c r="T2768" s="53"/>
      <c r="AT2768" s="17" t="s">
        <v>194</v>
      </c>
      <c r="AU2768" s="17" t="s">
        <v>190</v>
      </c>
    </row>
    <row r="2769" spans="2:65" s="13" customFormat="1">
      <c r="B2769" s="151"/>
      <c r="D2769" s="141" t="s">
        <v>196</v>
      </c>
      <c r="E2769" s="152" t="s">
        <v>1</v>
      </c>
      <c r="F2769" s="153" t="s">
        <v>2108</v>
      </c>
      <c r="H2769" s="154">
        <v>218.29</v>
      </c>
      <c r="L2769" s="151"/>
      <c r="M2769" s="155"/>
      <c r="T2769" s="156"/>
      <c r="AT2769" s="152" t="s">
        <v>196</v>
      </c>
      <c r="AU2769" s="152" t="s">
        <v>190</v>
      </c>
      <c r="AV2769" s="13" t="s">
        <v>190</v>
      </c>
      <c r="AW2769" s="13" t="s">
        <v>27</v>
      </c>
      <c r="AX2769" s="13" t="s">
        <v>80</v>
      </c>
      <c r="AY2769" s="152" t="s">
        <v>182</v>
      </c>
    </row>
    <row r="2770" spans="2:65" s="1" customFormat="1" ht="33" customHeight="1">
      <c r="B2770" s="29"/>
      <c r="C2770" s="129" t="s">
        <v>2814</v>
      </c>
      <c r="D2770" s="129" t="s">
        <v>184</v>
      </c>
      <c r="E2770" s="130" t="s">
        <v>2815</v>
      </c>
      <c r="F2770" s="131" t="s">
        <v>2816</v>
      </c>
      <c r="G2770" s="132" t="s">
        <v>187</v>
      </c>
      <c r="H2770" s="133">
        <v>36.86</v>
      </c>
      <c r="I2770" s="134">
        <v>107</v>
      </c>
      <c r="J2770" s="134">
        <f>ROUND(I2770*H2770,2)</f>
        <v>3944.02</v>
      </c>
      <c r="K2770" s="131" t="s">
        <v>188</v>
      </c>
      <c r="L2770" s="29"/>
      <c r="M2770" s="135" t="s">
        <v>1</v>
      </c>
      <c r="N2770" s="136" t="s">
        <v>38</v>
      </c>
      <c r="O2770" s="137">
        <v>0.113</v>
      </c>
      <c r="P2770" s="137">
        <f>O2770*H2770</f>
        <v>4.1651800000000003</v>
      </c>
      <c r="Q2770" s="137">
        <v>2.9E-4</v>
      </c>
      <c r="R2770" s="137">
        <f>Q2770*H2770</f>
        <v>1.06894E-2</v>
      </c>
      <c r="S2770" s="137">
        <v>0</v>
      </c>
      <c r="T2770" s="138">
        <f>S2770*H2770</f>
        <v>0</v>
      </c>
      <c r="AR2770" s="139" t="s">
        <v>271</v>
      </c>
      <c r="AT2770" s="139" t="s">
        <v>184</v>
      </c>
      <c r="AU2770" s="139" t="s">
        <v>190</v>
      </c>
      <c r="AY2770" s="17" t="s">
        <v>182</v>
      </c>
      <c r="BE2770" s="140">
        <f>IF(N2770="základní",J2770,0)</f>
        <v>0</v>
      </c>
      <c r="BF2770" s="140">
        <f>IF(N2770="snížená",J2770,0)</f>
        <v>3944.02</v>
      </c>
      <c r="BG2770" s="140">
        <f>IF(N2770="zákl. přenesená",J2770,0)</f>
        <v>0</v>
      </c>
      <c r="BH2770" s="140">
        <f>IF(N2770="sníž. přenesená",J2770,0)</f>
        <v>0</v>
      </c>
      <c r="BI2770" s="140">
        <f>IF(N2770="nulová",J2770,0)</f>
        <v>0</v>
      </c>
      <c r="BJ2770" s="17" t="s">
        <v>190</v>
      </c>
      <c r="BK2770" s="140">
        <f>ROUND(I2770*H2770,2)</f>
        <v>3944.02</v>
      </c>
      <c r="BL2770" s="17" t="s">
        <v>271</v>
      </c>
      <c r="BM2770" s="139" t="s">
        <v>2817</v>
      </c>
    </row>
    <row r="2771" spans="2:65" s="1" customFormat="1" ht="29.25">
      <c r="B2771" s="29"/>
      <c r="D2771" s="141" t="s">
        <v>192</v>
      </c>
      <c r="F2771" s="142" t="s">
        <v>2818</v>
      </c>
      <c r="L2771" s="29"/>
      <c r="M2771" s="143"/>
      <c r="T2771" s="53"/>
      <c r="AT2771" s="17" t="s">
        <v>192</v>
      </c>
      <c r="AU2771" s="17" t="s">
        <v>190</v>
      </c>
    </row>
    <row r="2772" spans="2:65" s="1" customFormat="1">
      <c r="B2772" s="29"/>
      <c r="D2772" s="144" t="s">
        <v>194</v>
      </c>
      <c r="F2772" s="145" t="s">
        <v>2819</v>
      </c>
      <c r="L2772" s="29"/>
      <c r="M2772" s="143"/>
      <c r="T2772" s="53"/>
      <c r="AT2772" s="17" t="s">
        <v>194</v>
      </c>
      <c r="AU2772" s="17" t="s">
        <v>190</v>
      </c>
    </row>
    <row r="2773" spans="2:65" s="12" customFormat="1">
      <c r="B2773" s="146"/>
      <c r="D2773" s="141" t="s">
        <v>196</v>
      </c>
      <c r="E2773" s="147" t="s">
        <v>1</v>
      </c>
      <c r="F2773" s="148" t="s">
        <v>1542</v>
      </c>
      <c r="H2773" s="147" t="s">
        <v>1</v>
      </c>
      <c r="L2773" s="146"/>
      <c r="M2773" s="149"/>
      <c r="T2773" s="150"/>
      <c r="AT2773" s="147" t="s">
        <v>196</v>
      </c>
      <c r="AU2773" s="147" t="s">
        <v>190</v>
      </c>
      <c r="AV2773" s="12" t="s">
        <v>80</v>
      </c>
      <c r="AW2773" s="12" t="s">
        <v>27</v>
      </c>
      <c r="AX2773" s="12" t="s">
        <v>72</v>
      </c>
      <c r="AY2773" s="147" t="s">
        <v>182</v>
      </c>
    </row>
    <row r="2774" spans="2:65" s="13" customFormat="1">
      <c r="B2774" s="151"/>
      <c r="D2774" s="141" t="s">
        <v>196</v>
      </c>
      <c r="E2774" s="152" t="s">
        <v>1</v>
      </c>
      <c r="F2774" s="153" t="s">
        <v>2820</v>
      </c>
      <c r="H2774" s="154">
        <v>36.86</v>
      </c>
      <c r="L2774" s="151"/>
      <c r="M2774" s="155"/>
      <c r="T2774" s="156"/>
      <c r="AT2774" s="152" t="s">
        <v>196</v>
      </c>
      <c r="AU2774" s="152" t="s">
        <v>190</v>
      </c>
      <c r="AV2774" s="13" t="s">
        <v>190</v>
      </c>
      <c r="AW2774" s="13" t="s">
        <v>27</v>
      </c>
      <c r="AX2774" s="13" t="s">
        <v>80</v>
      </c>
      <c r="AY2774" s="152" t="s">
        <v>182</v>
      </c>
    </row>
    <row r="2775" spans="2:65" s="1" customFormat="1" ht="33" customHeight="1">
      <c r="B2775" s="29"/>
      <c r="C2775" s="129" t="s">
        <v>2821</v>
      </c>
      <c r="D2775" s="129" t="s">
        <v>184</v>
      </c>
      <c r="E2775" s="130" t="s">
        <v>2822</v>
      </c>
      <c r="F2775" s="131" t="s">
        <v>2823</v>
      </c>
      <c r="G2775" s="132" t="s">
        <v>187</v>
      </c>
      <c r="H2775" s="133">
        <v>827.25</v>
      </c>
      <c r="I2775" s="134">
        <v>58.9</v>
      </c>
      <c r="J2775" s="134">
        <f>ROUND(I2775*H2775,2)</f>
        <v>48725.03</v>
      </c>
      <c r="K2775" s="131" t="s">
        <v>188</v>
      </c>
      <c r="L2775" s="29"/>
      <c r="M2775" s="135" t="s">
        <v>1</v>
      </c>
      <c r="N2775" s="136" t="s">
        <v>38</v>
      </c>
      <c r="O2775" s="137">
        <v>0.104</v>
      </c>
      <c r="P2775" s="137">
        <f>O2775*H2775</f>
        <v>86.033999999999992</v>
      </c>
      <c r="Q2775" s="137">
        <v>0</v>
      </c>
      <c r="R2775" s="137">
        <f>Q2775*H2775</f>
        <v>0</v>
      </c>
      <c r="S2775" s="137">
        <v>0</v>
      </c>
      <c r="T2775" s="138">
        <f>S2775*H2775</f>
        <v>0</v>
      </c>
      <c r="AR2775" s="139" t="s">
        <v>271</v>
      </c>
      <c r="AT2775" s="139" t="s">
        <v>184</v>
      </c>
      <c r="AU2775" s="139" t="s">
        <v>190</v>
      </c>
      <c r="AY2775" s="17" t="s">
        <v>182</v>
      </c>
      <c r="BE2775" s="140">
        <f>IF(N2775="základní",J2775,0)</f>
        <v>0</v>
      </c>
      <c r="BF2775" s="140">
        <f>IF(N2775="snížená",J2775,0)</f>
        <v>48725.03</v>
      </c>
      <c r="BG2775" s="140">
        <f>IF(N2775="zákl. přenesená",J2775,0)</f>
        <v>0</v>
      </c>
      <c r="BH2775" s="140">
        <f>IF(N2775="sníž. přenesená",J2775,0)</f>
        <v>0</v>
      </c>
      <c r="BI2775" s="140">
        <f>IF(N2775="nulová",J2775,0)</f>
        <v>0</v>
      </c>
      <c r="BJ2775" s="17" t="s">
        <v>190</v>
      </c>
      <c r="BK2775" s="140">
        <f>ROUND(I2775*H2775,2)</f>
        <v>48725.03</v>
      </c>
      <c r="BL2775" s="17" t="s">
        <v>271</v>
      </c>
      <c r="BM2775" s="139" t="s">
        <v>2824</v>
      </c>
    </row>
    <row r="2776" spans="2:65" s="1" customFormat="1" ht="19.5">
      <c r="B2776" s="29"/>
      <c r="D2776" s="141" t="s">
        <v>192</v>
      </c>
      <c r="F2776" s="142" t="s">
        <v>2825</v>
      </c>
      <c r="L2776" s="29"/>
      <c r="M2776" s="143"/>
      <c r="T2776" s="53"/>
      <c r="AT2776" s="17" t="s">
        <v>192</v>
      </c>
      <c r="AU2776" s="17" t="s">
        <v>190</v>
      </c>
    </row>
    <row r="2777" spans="2:65" s="1" customFormat="1">
      <c r="B2777" s="29"/>
      <c r="D2777" s="144" t="s">
        <v>194</v>
      </c>
      <c r="F2777" s="145" t="s">
        <v>2826</v>
      </c>
      <c r="L2777" s="29"/>
      <c r="M2777" s="143"/>
      <c r="T2777" s="53"/>
      <c r="AT2777" s="17" t="s">
        <v>194</v>
      </c>
      <c r="AU2777" s="17" t="s">
        <v>190</v>
      </c>
    </row>
    <row r="2778" spans="2:65" s="13" customFormat="1">
      <c r="B2778" s="151"/>
      <c r="D2778" s="141" t="s">
        <v>196</v>
      </c>
      <c r="E2778" s="152" t="s">
        <v>1</v>
      </c>
      <c r="F2778" s="153" t="s">
        <v>2807</v>
      </c>
      <c r="H2778" s="154">
        <v>827.25</v>
      </c>
      <c r="L2778" s="151"/>
      <c r="M2778" s="155"/>
      <c r="T2778" s="156"/>
      <c r="AT2778" s="152" t="s">
        <v>196</v>
      </c>
      <c r="AU2778" s="152" t="s">
        <v>190</v>
      </c>
      <c r="AV2778" s="13" t="s">
        <v>190</v>
      </c>
      <c r="AW2778" s="13" t="s">
        <v>27</v>
      </c>
      <c r="AX2778" s="13" t="s">
        <v>80</v>
      </c>
      <c r="AY2778" s="152" t="s">
        <v>182</v>
      </c>
    </row>
    <row r="2779" spans="2:65" s="1" customFormat="1" ht="21.75" customHeight="1">
      <c r="B2779" s="29"/>
      <c r="C2779" s="163" t="s">
        <v>2827</v>
      </c>
      <c r="D2779" s="163" t="s">
        <v>325</v>
      </c>
      <c r="E2779" s="164" t="s">
        <v>2828</v>
      </c>
      <c r="F2779" s="165" t="s">
        <v>2829</v>
      </c>
      <c r="G2779" s="166" t="s">
        <v>2830</v>
      </c>
      <c r="H2779" s="167">
        <v>157.178</v>
      </c>
      <c r="I2779" s="168">
        <v>228</v>
      </c>
      <c r="J2779" s="168">
        <f>ROUND(I2779*H2779,2)</f>
        <v>35836.58</v>
      </c>
      <c r="K2779" s="165" t="s">
        <v>188</v>
      </c>
      <c r="L2779" s="169"/>
      <c r="M2779" s="170" t="s">
        <v>1</v>
      </c>
      <c r="N2779" s="171" t="s">
        <v>38</v>
      </c>
      <c r="O2779" s="137">
        <v>0</v>
      </c>
      <c r="P2779" s="137">
        <f>O2779*H2779</f>
        <v>0</v>
      </c>
      <c r="Q2779" s="137">
        <v>1.5E-3</v>
      </c>
      <c r="R2779" s="137">
        <f>Q2779*H2779</f>
        <v>0.235767</v>
      </c>
      <c r="S2779" s="137">
        <v>0</v>
      </c>
      <c r="T2779" s="138">
        <f>S2779*H2779</f>
        <v>0</v>
      </c>
      <c r="AR2779" s="139" t="s">
        <v>1381</v>
      </c>
      <c r="AT2779" s="139" t="s">
        <v>325</v>
      </c>
      <c r="AU2779" s="139" t="s">
        <v>190</v>
      </c>
      <c r="AY2779" s="17" t="s">
        <v>182</v>
      </c>
      <c r="BE2779" s="140">
        <f>IF(N2779="základní",J2779,0)</f>
        <v>0</v>
      </c>
      <c r="BF2779" s="140">
        <f>IF(N2779="snížená",J2779,0)</f>
        <v>35836.58</v>
      </c>
      <c r="BG2779" s="140">
        <f>IF(N2779="zákl. přenesená",J2779,0)</f>
        <v>0</v>
      </c>
      <c r="BH2779" s="140">
        <f>IF(N2779="sníž. přenesená",J2779,0)</f>
        <v>0</v>
      </c>
      <c r="BI2779" s="140">
        <f>IF(N2779="nulová",J2779,0)</f>
        <v>0</v>
      </c>
      <c r="BJ2779" s="17" t="s">
        <v>190</v>
      </c>
      <c r="BK2779" s="140">
        <f>ROUND(I2779*H2779,2)</f>
        <v>35836.58</v>
      </c>
      <c r="BL2779" s="17" t="s">
        <v>271</v>
      </c>
      <c r="BM2779" s="139" t="s">
        <v>2831</v>
      </c>
    </row>
    <row r="2780" spans="2:65" s="1" customFormat="1">
      <c r="B2780" s="29"/>
      <c r="D2780" s="141" t="s">
        <v>192</v>
      </c>
      <c r="F2780" s="142" t="s">
        <v>2829</v>
      </c>
      <c r="L2780" s="29"/>
      <c r="M2780" s="143"/>
      <c r="T2780" s="53"/>
      <c r="AT2780" s="17" t="s">
        <v>192</v>
      </c>
      <c r="AU2780" s="17" t="s">
        <v>190</v>
      </c>
    </row>
    <row r="2781" spans="2:65" s="13" customFormat="1">
      <c r="B2781" s="151"/>
      <c r="D2781" s="141" t="s">
        <v>196</v>
      </c>
      <c r="F2781" s="153" t="s">
        <v>2832</v>
      </c>
      <c r="H2781" s="154">
        <v>157.178</v>
      </c>
      <c r="L2781" s="151"/>
      <c r="M2781" s="155"/>
      <c r="T2781" s="156"/>
      <c r="AT2781" s="152" t="s">
        <v>196</v>
      </c>
      <c r="AU2781" s="152" t="s">
        <v>190</v>
      </c>
      <c r="AV2781" s="13" t="s">
        <v>190</v>
      </c>
      <c r="AW2781" s="13" t="s">
        <v>4</v>
      </c>
      <c r="AX2781" s="13" t="s">
        <v>80</v>
      </c>
      <c r="AY2781" s="152" t="s">
        <v>182</v>
      </c>
    </row>
    <row r="2782" spans="2:65" s="11" customFormat="1" ht="22.9" customHeight="1">
      <c r="B2782" s="118"/>
      <c r="D2782" s="119" t="s">
        <v>71</v>
      </c>
      <c r="E2782" s="127" t="s">
        <v>2833</v>
      </c>
      <c r="F2782" s="127" t="s">
        <v>2834</v>
      </c>
      <c r="J2782" s="128">
        <f>BK2782</f>
        <v>131041</v>
      </c>
      <c r="L2782" s="118"/>
      <c r="M2782" s="122"/>
      <c r="P2782" s="123">
        <f>SUM(P2783:P2855)</f>
        <v>37.044000000000004</v>
      </c>
      <c r="R2782" s="123">
        <f>SUM(R2783:R2855)</f>
        <v>2.1000000000000001E-2</v>
      </c>
      <c r="T2782" s="124">
        <f>SUM(T2783:T2855)</f>
        <v>0</v>
      </c>
      <c r="AR2782" s="119" t="s">
        <v>190</v>
      </c>
      <c r="AT2782" s="125" t="s">
        <v>71</v>
      </c>
      <c r="AU2782" s="125" t="s">
        <v>80</v>
      </c>
      <c r="AY2782" s="119" t="s">
        <v>182</v>
      </c>
      <c r="BK2782" s="126">
        <f>SUM(BK2783:BK2855)</f>
        <v>131041</v>
      </c>
    </row>
    <row r="2783" spans="2:65" s="1" customFormat="1" ht="37.9" customHeight="1">
      <c r="B2783" s="29"/>
      <c r="C2783" s="129" t="s">
        <v>2835</v>
      </c>
      <c r="D2783" s="129" t="s">
        <v>184</v>
      </c>
      <c r="E2783" s="130" t="s">
        <v>2836</v>
      </c>
      <c r="F2783" s="131" t="s">
        <v>2837</v>
      </c>
      <c r="G2783" s="132" t="s">
        <v>319</v>
      </c>
      <c r="H2783" s="133">
        <v>5</v>
      </c>
      <c r="I2783" s="134">
        <v>1520</v>
      </c>
      <c r="J2783" s="134">
        <f>ROUND(I2783*H2783,2)</f>
        <v>7600</v>
      </c>
      <c r="K2783" s="131" t="s">
        <v>188</v>
      </c>
      <c r="L2783" s="29"/>
      <c r="M2783" s="135" t="s">
        <v>1</v>
      </c>
      <c r="N2783" s="136" t="s">
        <v>38</v>
      </c>
      <c r="O2783" s="137">
        <v>2.21</v>
      </c>
      <c r="P2783" s="137">
        <f>O2783*H2783</f>
        <v>11.05</v>
      </c>
      <c r="Q2783" s="137">
        <v>0</v>
      </c>
      <c r="R2783" s="137">
        <f>Q2783*H2783</f>
        <v>0</v>
      </c>
      <c r="S2783" s="137">
        <v>0</v>
      </c>
      <c r="T2783" s="138">
        <f>S2783*H2783</f>
        <v>0</v>
      </c>
      <c r="AR2783" s="139" t="s">
        <v>271</v>
      </c>
      <c r="AT2783" s="139" t="s">
        <v>184</v>
      </c>
      <c r="AU2783" s="139" t="s">
        <v>190</v>
      </c>
      <c r="AY2783" s="17" t="s">
        <v>182</v>
      </c>
      <c r="BE2783" s="140">
        <f>IF(N2783="základní",J2783,0)</f>
        <v>0</v>
      </c>
      <c r="BF2783" s="140">
        <f>IF(N2783="snížená",J2783,0)</f>
        <v>7600</v>
      </c>
      <c r="BG2783" s="140">
        <f>IF(N2783="zákl. přenesená",J2783,0)</f>
        <v>0</v>
      </c>
      <c r="BH2783" s="140">
        <f>IF(N2783="sníž. přenesená",J2783,0)</f>
        <v>0</v>
      </c>
      <c r="BI2783" s="140">
        <f>IF(N2783="nulová",J2783,0)</f>
        <v>0</v>
      </c>
      <c r="BJ2783" s="17" t="s">
        <v>190</v>
      </c>
      <c r="BK2783" s="140">
        <f>ROUND(I2783*H2783,2)</f>
        <v>7600</v>
      </c>
      <c r="BL2783" s="17" t="s">
        <v>271</v>
      </c>
      <c r="BM2783" s="139" t="s">
        <v>2838</v>
      </c>
    </row>
    <row r="2784" spans="2:65" s="1" customFormat="1" ht="29.25">
      <c r="B2784" s="29"/>
      <c r="D2784" s="141" t="s">
        <v>192</v>
      </c>
      <c r="F2784" s="142" t="s">
        <v>2839</v>
      </c>
      <c r="L2784" s="29"/>
      <c r="M2784" s="143"/>
      <c r="T2784" s="53"/>
      <c r="AT2784" s="17" t="s">
        <v>192</v>
      </c>
      <c r="AU2784" s="17" t="s">
        <v>190</v>
      </c>
    </row>
    <row r="2785" spans="2:65" s="1" customFormat="1">
      <c r="B2785" s="29"/>
      <c r="D2785" s="144" t="s">
        <v>194</v>
      </c>
      <c r="F2785" s="145" t="s">
        <v>2840</v>
      </c>
      <c r="L2785" s="29"/>
      <c r="M2785" s="143"/>
      <c r="T2785" s="53"/>
      <c r="AT2785" s="17" t="s">
        <v>194</v>
      </c>
      <c r="AU2785" s="17" t="s">
        <v>190</v>
      </c>
    </row>
    <row r="2786" spans="2:65" s="12" customFormat="1">
      <c r="B2786" s="146"/>
      <c r="D2786" s="141" t="s">
        <v>196</v>
      </c>
      <c r="E2786" s="147" t="s">
        <v>1</v>
      </c>
      <c r="F2786" s="148" t="s">
        <v>341</v>
      </c>
      <c r="H2786" s="147" t="s">
        <v>1</v>
      </c>
      <c r="L2786" s="146"/>
      <c r="M2786" s="149"/>
      <c r="T2786" s="150"/>
      <c r="AT2786" s="147" t="s">
        <v>196</v>
      </c>
      <c r="AU2786" s="147" t="s">
        <v>190</v>
      </c>
      <c r="AV2786" s="12" t="s">
        <v>80</v>
      </c>
      <c r="AW2786" s="12" t="s">
        <v>27</v>
      </c>
      <c r="AX2786" s="12" t="s">
        <v>72</v>
      </c>
      <c r="AY2786" s="147" t="s">
        <v>182</v>
      </c>
    </row>
    <row r="2787" spans="2:65" s="12" customFormat="1">
      <c r="B2787" s="146"/>
      <c r="D2787" s="141" t="s">
        <v>196</v>
      </c>
      <c r="E2787" s="147" t="s">
        <v>1</v>
      </c>
      <c r="F2787" s="148" t="s">
        <v>385</v>
      </c>
      <c r="H2787" s="147" t="s">
        <v>1</v>
      </c>
      <c r="L2787" s="146"/>
      <c r="M2787" s="149"/>
      <c r="T2787" s="150"/>
      <c r="AT2787" s="147" t="s">
        <v>196</v>
      </c>
      <c r="AU2787" s="147" t="s">
        <v>190</v>
      </c>
      <c r="AV2787" s="12" t="s">
        <v>80</v>
      </c>
      <c r="AW2787" s="12" t="s">
        <v>27</v>
      </c>
      <c r="AX2787" s="12" t="s">
        <v>72</v>
      </c>
      <c r="AY2787" s="147" t="s">
        <v>182</v>
      </c>
    </row>
    <row r="2788" spans="2:65" s="13" customFormat="1">
      <c r="B2788" s="151"/>
      <c r="D2788" s="141" t="s">
        <v>196</v>
      </c>
      <c r="E2788" s="152" t="s">
        <v>1</v>
      </c>
      <c r="F2788" s="153" t="s">
        <v>2841</v>
      </c>
      <c r="H2788" s="154">
        <v>2</v>
      </c>
      <c r="L2788" s="151"/>
      <c r="M2788" s="155"/>
      <c r="T2788" s="156"/>
      <c r="AT2788" s="152" t="s">
        <v>196</v>
      </c>
      <c r="AU2788" s="152" t="s">
        <v>190</v>
      </c>
      <c r="AV2788" s="13" t="s">
        <v>190</v>
      </c>
      <c r="AW2788" s="13" t="s">
        <v>27</v>
      </c>
      <c r="AX2788" s="13" t="s">
        <v>72</v>
      </c>
      <c r="AY2788" s="152" t="s">
        <v>182</v>
      </c>
    </row>
    <row r="2789" spans="2:65" s="12" customFormat="1">
      <c r="B2789" s="146"/>
      <c r="D2789" s="141" t="s">
        <v>196</v>
      </c>
      <c r="E2789" s="147" t="s">
        <v>1</v>
      </c>
      <c r="F2789" s="148" t="s">
        <v>1050</v>
      </c>
      <c r="H2789" s="147" t="s">
        <v>1</v>
      </c>
      <c r="L2789" s="146"/>
      <c r="M2789" s="149"/>
      <c r="T2789" s="150"/>
      <c r="AT2789" s="147" t="s">
        <v>196</v>
      </c>
      <c r="AU2789" s="147" t="s">
        <v>190</v>
      </c>
      <c r="AV2789" s="12" t="s">
        <v>80</v>
      </c>
      <c r="AW2789" s="12" t="s">
        <v>27</v>
      </c>
      <c r="AX2789" s="12" t="s">
        <v>72</v>
      </c>
      <c r="AY2789" s="147" t="s">
        <v>182</v>
      </c>
    </row>
    <row r="2790" spans="2:65" s="13" customFormat="1">
      <c r="B2790" s="151"/>
      <c r="D2790" s="141" t="s">
        <v>196</v>
      </c>
      <c r="E2790" s="152" t="s">
        <v>1</v>
      </c>
      <c r="F2790" s="153" t="s">
        <v>2842</v>
      </c>
      <c r="H2790" s="154">
        <v>1</v>
      </c>
      <c r="L2790" s="151"/>
      <c r="M2790" s="155"/>
      <c r="T2790" s="156"/>
      <c r="AT2790" s="152" t="s">
        <v>196</v>
      </c>
      <c r="AU2790" s="152" t="s">
        <v>190</v>
      </c>
      <c r="AV2790" s="13" t="s">
        <v>190</v>
      </c>
      <c r="AW2790" s="13" t="s">
        <v>27</v>
      </c>
      <c r="AX2790" s="13" t="s">
        <v>72</v>
      </c>
      <c r="AY2790" s="152" t="s">
        <v>182</v>
      </c>
    </row>
    <row r="2791" spans="2:65" s="13" customFormat="1">
      <c r="B2791" s="151"/>
      <c r="D2791" s="141" t="s">
        <v>196</v>
      </c>
      <c r="E2791" s="152" t="s">
        <v>1</v>
      </c>
      <c r="F2791" s="153" t="s">
        <v>2843</v>
      </c>
      <c r="H2791" s="154">
        <v>1</v>
      </c>
      <c r="L2791" s="151"/>
      <c r="M2791" s="155"/>
      <c r="T2791" s="156"/>
      <c r="AT2791" s="152" t="s">
        <v>196</v>
      </c>
      <c r="AU2791" s="152" t="s">
        <v>190</v>
      </c>
      <c r="AV2791" s="13" t="s">
        <v>190</v>
      </c>
      <c r="AW2791" s="13" t="s">
        <v>27</v>
      </c>
      <c r="AX2791" s="13" t="s">
        <v>72</v>
      </c>
      <c r="AY2791" s="152" t="s">
        <v>182</v>
      </c>
    </row>
    <row r="2792" spans="2:65" s="13" customFormat="1">
      <c r="B2792" s="151"/>
      <c r="D2792" s="141" t="s">
        <v>196</v>
      </c>
      <c r="E2792" s="152" t="s">
        <v>1</v>
      </c>
      <c r="F2792" s="153" t="s">
        <v>2844</v>
      </c>
      <c r="H2792" s="154">
        <v>1</v>
      </c>
      <c r="L2792" s="151"/>
      <c r="M2792" s="155"/>
      <c r="T2792" s="156"/>
      <c r="AT2792" s="152" t="s">
        <v>196</v>
      </c>
      <c r="AU2792" s="152" t="s">
        <v>190</v>
      </c>
      <c r="AV2792" s="13" t="s">
        <v>190</v>
      </c>
      <c r="AW2792" s="13" t="s">
        <v>27</v>
      </c>
      <c r="AX2792" s="13" t="s">
        <v>72</v>
      </c>
      <c r="AY2792" s="152" t="s">
        <v>182</v>
      </c>
    </row>
    <row r="2793" spans="2:65" s="14" customFormat="1">
      <c r="B2793" s="157"/>
      <c r="D2793" s="141" t="s">
        <v>196</v>
      </c>
      <c r="E2793" s="158" t="s">
        <v>1</v>
      </c>
      <c r="F2793" s="159" t="s">
        <v>201</v>
      </c>
      <c r="H2793" s="160">
        <v>5</v>
      </c>
      <c r="L2793" s="157"/>
      <c r="M2793" s="161"/>
      <c r="T2793" s="162"/>
      <c r="AT2793" s="158" t="s">
        <v>196</v>
      </c>
      <c r="AU2793" s="158" t="s">
        <v>190</v>
      </c>
      <c r="AV2793" s="14" t="s">
        <v>189</v>
      </c>
      <c r="AW2793" s="14" t="s">
        <v>27</v>
      </c>
      <c r="AX2793" s="14" t="s">
        <v>80</v>
      </c>
      <c r="AY2793" s="158" t="s">
        <v>182</v>
      </c>
    </row>
    <row r="2794" spans="2:65" s="1" customFormat="1" ht="24.2" customHeight="1">
      <c r="B2794" s="29"/>
      <c r="C2794" s="163" t="s">
        <v>2845</v>
      </c>
      <c r="D2794" s="163" t="s">
        <v>325</v>
      </c>
      <c r="E2794" s="164" t="s">
        <v>2846</v>
      </c>
      <c r="F2794" s="165" t="s">
        <v>2847</v>
      </c>
      <c r="G2794" s="166" t="s">
        <v>187</v>
      </c>
      <c r="H2794" s="167">
        <v>5</v>
      </c>
      <c r="I2794" s="168">
        <v>3220</v>
      </c>
      <c r="J2794" s="168">
        <f>ROUND(I2794*H2794,2)</f>
        <v>16100</v>
      </c>
      <c r="K2794" s="165" t="s">
        <v>188</v>
      </c>
      <c r="L2794" s="169"/>
      <c r="M2794" s="170" t="s">
        <v>1</v>
      </c>
      <c r="N2794" s="171" t="s">
        <v>38</v>
      </c>
      <c r="O2794" s="137">
        <v>0</v>
      </c>
      <c r="P2794" s="137">
        <f>O2794*H2794</f>
        <v>0</v>
      </c>
      <c r="Q2794" s="137">
        <v>1E-3</v>
      </c>
      <c r="R2794" s="137">
        <f>Q2794*H2794</f>
        <v>5.0000000000000001E-3</v>
      </c>
      <c r="S2794" s="137">
        <v>0</v>
      </c>
      <c r="T2794" s="138">
        <f>S2794*H2794</f>
        <v>0</v>
      </c>
      <c r="AR2794" s="139" t="s">
        <v>1381</v>
      </c>
      <c r="AT2794" s="139" t="s">
        <v>325</v>
      </c>
      <c r="AU2794" s="139" t="s">
        <v>190</v>
      </c>
      <c r="AY2794" s="17" t="s">
        <v>182</v>
      </c>
      <c r="BE2794" s="140">
        <f>IF(N2794="základní",J2794,0)</f>
        <v>0</v>
      </c>
      <c r="BF2794" s="140">
        <f>IF(N2794="snížená",J2794,0)</f>
        <v>16100</v>
      </c>
      <c r="BG2794" s="140">
        <f>IF(N2794="zákl. přenesená",J2794,0)</f>
        <v>0</v>
      </c>
      <c r="BH2794" s="140">
        <f>IF(N2794="sníž. přenesená",J2794,0)</f>
        <v>0</v>
      </c>
      <c r="BI2794" s="140">
        <f>IF(N2794="nulová",J2794,0)</f>
        <v>0</v>
      </c>
      <c r="BJ2794" s="17" t="s">
        <v>190</v>
      </c>
      <c r="BK2794" s="140">
        <f>ROUND(I2794*H2794,2)</f>
        <v>16100</v>
      </c>
      <c r="BL2794" s="17" t="s">
        <v>271</v>
      </c>
      <c r="BM2794" s="139" t="s">
        <v>2848</v>
      </c>
    </row>
    <row r="2795" spans="2:65" s="1" customFormat="1" ht="19.5">
      <c r="B2795" s="29"/>
      <c r="D2795" s="141" t="s">
        <v>192</v>
      </c>
      <c r="F2795" s="142" t="s">
        <v>2847</v>
      </c>
      <c r="L2795" s="29"/>
      <c r="M2795" s="143"/>
      <c r="T2795" s="53"/>
      <c r="AT2795" s="17" t="s">
        <v>192</v>
      </c>
      <c r="AU2795" s="17" t="s">
        <v>190</v>
      </c>
    </row>
    <row r="2796" spans="2:65" s="1" customFormat="1" ht="44.25" customHeight="1">
      <c r="B2796" s="29"/>
      <c r="C2796" s="129" t="s">
        <v>2849</v>
      </c>
      <c r="D2796" s="129" t="s">
        <v>184</v>
      </c>
      <c r="E2796" s="130" t="s">
        <v>2850</v>
      </c>
      <c r="F2796" s="131" t="s">
        <v>2851</v>
      </c>
      <c r="G2796" s="132" t="s">
        <v>319</v>
      </c>
      <c r="H2796" s="133">
        <v>5</v>
      </c>
      <c r="I2796" s="134">
        <v>1590</v>
      </c>
      <c r="J2796" s="134">
        <f>ROUND(I2796*H2796,2)</f>
        <v>7950</v>
      </c>
      <c r="K2796" s="131" t="s">
        <v>188</v>
      </c>
      <c r="L2796" s="29"/>
      <c r="M2796" s="135" t="s">
        <v>1</v>
      </c>
      <c r="N2796" s="136" t="s">
        <v>38</v>
      </c>
      <c r="O2796" s="137">
        <v>2.31</v>
      </c>
      <c r="P2796" s="137">
        <f>O2796*H2796</f>
        <v>11.55</v>
      </c>
      <c r="Q2796" s="137">
        <v>0</v>
      </c>
      <c r="R2796" s="137">
        <f>Q2796*H2796</f>
        <v>0</v>
      </c>
      <c r="S2796" s="137">
        <v>0</v>
      </c>
      <c r="T2796" s="138">
        <f>S2796*H2796</f>
        <v>0</v>
      </c>
      <c r="AR2796" s="139" t="s">
        <v>271</v>
      </c>
      <c r="AT2796" s="139" t="s">
        <v>184</v>
      </c>
      <c r="AU2796" s="139" t="s">
        <v>190</v>
      </c>
      <c r="AY2796" s="17" t="s">
        <v>182</v>
      </c>
      <c r="BE2796" s="140">
        <f>IF(N2796="základní",J2796,0)</f>
        <v>0</v>
      </c>
      <c r="BF2796" s="140">
        <f>IF(N2796="snížená",J2796,0)</f>
        <v>7950</v>
      </c>
      <c r="BG2796" s="140">
        <f>IF(N2796="zákl. přenesená",J2796,0)</f>
        <v>0</v>
      </c>
      <c r="BH2796" s="140">
        <f>IF(N2796="sníž. přenesená",J2796,0)</f>
        <v>0</v>
      </c>
      <c r="BI2796" s="140">
        <f>IF(N2796="nulová",J2796,0)</f>
        <v>0</v>
      </c>
      <c r="BJ2796" s="17" t="s">
        <v>190</v>
      </c>
      <c r="BK2796" s="140">
        <f>ROUND(I2796*H2796,2)</f>
        <v>7950</v>
      </c>
      <c r="BL2796" s="17" t="s">
        <v>271</v>
      </c>
      <c r="BM2796" s="139" t="s">
        <v>2852</v>
      </c>
    </row>
    <row r="2797" spans="2:65" s="1" customFormat="1" ht="29.25">
      <c r="B2797" s="29"/>
      <c r="D2797" s="141" t="s">
        <v>192</v>
      </c>
      <c r="F2797" s="142" t="s">
        <v>2853</v>
      </c>
      <c r="L2797" s="29"/>
      <c r="M2797" s="143"/>
      <c r="T2797" s="53"/>
      <c r="AT2797" s="17" t="s">
        <v>192</v>
      </c>
      <c r="AU2797" s="17" t="s">
        <v>190</v>
      </c>
    </row>
    <row r="2798" spans="2:65" s="1" customFormat="1">
      <c r="B2798" s="29"/>
      <c r="D2798" s="144" t="s">
        <v>194</v>
      </c>
      <c r="F2798" s="145" t="s">
        <v>2854</v>
      </c>
      <c r="L2798" s="29"/>
      <c r="M2798" s="143"/>
      <c r="T2798" s="53"/>
      <c r="AT2798" s="17" t="s">
        <v>194</v>
      </c>
      <c r="AU2798" s="17" t="s">
        <v>190</v>
      </c>
    </row>
    <row r="2799" spans="2:65" s="12" customFormat="1">
      <c r="B2799" s="146"/>
      <c r="D2799" s="141" t="s">
        <v>196</v>
      </c>
      <c r="E2799" s="147" t="s">
        <v>1</v>
      </c>
      <c r="F2799" s="148" t="s">
        <v>341</v>
      </c>
      <c r="H2799" s="147" t="s">
        <v>1</v>
      </c>
      <c r="L2799" s="146"/>
      <c r="M2799" s="149"/>
      <c r="T2799" s="150"/>
      <c r="AT2799" s="147" t="s">
        <v>196</v>
      </c>
      <c r="AU2799" s="147" t="s">
        <v>190</v>
      </c>
      <c r="AV2799" s="12" t="s">
        <v>80</v>
      </c>
      <c r="AW2799" s="12" t="s">
        <v>27</v>
      </c>
      <c r="AX2799" s="12" t="s">
        <v>72</v>
      </c>
      <c r="AY2799" s="147" t="s">
        <v>182</v>
      </c>
    </row>
    <row r="2800" spans="2:65" s="12" customFormat="1">
      <c r="B2800" s="146"/>
      <c r="D2800" s="141" t="s">
        <v>196</v>
      </c>
      <c r="E2800" s="147" t="s">
        <v>1</v>
      </c>
      <c r="F2800" s="148" t="s">
        <v>385</v>
      </c>
      <c r="H2800" s="147" t="s">
        <v>1</v>
      </c>
      <c r="L2800" s="146"/>
      <c r="M2800" s="149"/>
      <c r="T2800" s="150"/>
      <c r="AT2800" s="147" t="s">
        <v>196</v>
      </c>
      <c r="AU2800" s="147" t="s">
        <v>190</v>
      </c>
      <c r="AV2800" s="12" t="s">
        <v>80</v>
      </c>
      <c r="AW2800" s="12" t="s">
        <v>27</v>
      </c>
      <c r="AX2800" s="12" t="s">
        <v>72</v>
      </c>
      <c r="AY2800" s="147" t="s">
        <v>182</v>
      </c>
    </row>
    <row r="2801" spans="2:65" s="13" customFormat="1">
      <c r="B2801" s="151"/>
      <c r="D2801" s="141" t="s">
        <v>196</v>
      </c>
      <c r="E2801" s="152" t="s">
        <v>1</v>
      </c>
      <c r="F2801" s="153" t="s">
        <v>2855</v>
      </c>
      <c r="H2801" s="154">
        <v>1</v>
      </c>
      <c r="L2801" s="151"/>
      <c r="M2801" s="155"/>
      <c r="T2801" s="156"/>
      <c r="AT2801" s="152" t="s">
        <v>196</v>
      </c>
      <c r="AU2801" s="152" t="s">
        <v>190</v>
      </c>
      <c r="AV2801" s="13" t="s">
        <v>190</v>
      </c>
      <c r="AW2801" s="13" t="s">
        <v>27</v>
      </c>
      <c r="AX2801" s="13" t="s">
        <v>72</v>
      </c>
      <c r="AY2801" s="152" t="s">
        <v>182</v>
      </c>
    </row>
    <row r="2802" spans="2:65" s="12" customFormat="1">
      <c r="B2802" s="146"/>
      <c r="D2802" s="141" t="s">
        <v>196</v>
      </c>
      <c r="E2802" s="147" t="s">
        <v>1</v>
      </c>
      <c r="F2802" s="148" t="s">
        <v>1050</v>
      </c>
      <c r="H2802" s="147" t="s">
        <v>1</v>
      </c>
      <c r="L2802" s="146"/>
      <c r="M2802" s="149"/>
      <c r="T2802" s="150"/>
      <c r="AT2802" s="147" t="s">
        <v>196</v>
      </c>
      <c r="AU2802" s="147" t="s">
        <v>190</v>
      </c>
      <c r="AV2802" s="12" t="s">
        <v>80</v>
      </c>
      <c r="AW2802" s="12" t="s">
        <v>27</v>
      </c>
      <c r="AX2802" s="12" t="s">
        <v>72</v>
      </c>
      <c r="AY2802" s="147" t="s">
        <v>182</v>
      </c>
    </row>
    <row r="2803" spans="2:65" s="13" customFormat="1">
      <c r="B2803" s="151"/>
      <c r="D2803" s="141" t="s">
        <v>196</v>
      </c>
      <c r="E2803" s="152" t="s">
        <v>1</v>
      </c>
      <c r="F2803" s="153" t="s">
        <v>2856</v>
      </c>
      <c r="H2803" s="154">
        <v>1</v>
      </c>
      <c r="L2803" s="151"/>
      <c r="M2803" s="155"/>
      <c r="T2803" s="156"/>
      <c r="AT2803" s="152" t="s">
        <v>196</v>
      </c>
      <c r="AU2803" s="152" t="s">
        <v>190</v>
      </c>
      <c r="AV2803" s="13" t="s">
        <v>190</v>
      </c>
      <c r="AW2803" s="13" t="s">
        <v>27</v>
      </c>
      <c r="AX2803" s="13" t="s">
        <v>72</v>
      </c>
      <c r="AY2803" s="152" t="s">
        <v>182</v>
      </c>
    </row>
    <row r="2804" spans="2:65" s="13" customFormat="1">
      <c r="B2804" s="151"/>
      <c r="D2804" s="141" t="s">
        <v>196</v>
      </c>
      <c r="E2804" s="152" t="s">
        <v>1</v>
      </c>
      <c r="F2804" s="153" t="s">
        <v>2857</v>
      </c>
      <c r="H2804" s="154">
        <v>2</v>
      </c>
      <c r="L2804" s="151"/>
      <c r="M2804" s="155"/>
      <c r="T2804" s="156"/>
      <c r="AT2804" s="152" t="s">
        <v>196</v>
      </c>
      <c r="AU2804" s="152" t="s">
        <v>190</v>
      </c>
      <c r="AV2804" s="13" t="s">
        <v>190</v>
      </c>
      <c r="AW2804" s="13" t="s">
        <v>27</v>
      </c>
      <c r="AX2804" s="13" t="s">
        <v>72</v>
      </c>
      <c r="AY2804" s="152" t="s">
        <v>182</v>
      </c>
    </row>
    <row r="2805" spans="2:65" s="13" customFormat="1">
      <c r="B2805" s="151"/>
      <c r="D2805" s="141" t="s">
        <v>196</v>
      </c>
      <c r="E2805" s="152" t="s">
        <v>1</v>
      </c>
      <c r="F2805" s="153" t="s">
        <v>2858</v>
      </c>
      <c r="H2805" s="154">
        <v>1</v>
      </c>
      <c r="L2805" s="151"/>
      <c r="M2805" s="155"/>
      <c r="T2805" s="156"/>
      <c r="AT2805" s="152" t="s">
        <v>196</v>
      </c>
      <c r="AU2805" s="152" t="s">
        <v>190</v>
      </c>
      <c r="AV2805" s="13" t="s">
        <v>190</v>
      </c>
      <c r="AW2805" s="13" t="s">
        <v>27</v>
      </c>
      <c r="AX2805" s="13" t="s">
        <v>72</v>
      </c>
      <c r="AY2805" s="152" t="s">
        <v>182</v>
      </c>
    </row>
    <row r="2806" spans="2:65" s="14" customFormat="1">
      <c r="B2806" s="157"/>
      <c r="D2806" s="141" t="s">
        <v>196</v>
      </c>
      <c r="E2806" s="158" t="s">
        <v>1</v>
      </c>
      <c r="F2806" s="159" t="s">
        <v>201</v>
      </c>
      <c r="H2806" s="160">
        <v>5</v>
      </c>
      <c r="L2806" s="157"/>
      <c r="M2806" s="161"/>
      <c r="T2806" s="162"/>
      <c r="AT2806" s="158" t="s">
        <v>196</v>
      </c>
      <c r="AU2806" s="158" t="s">
        <v>190</v>
      </c>
      <c r="AV2806" s="14" t="s">
        <v>189</v>
      </c>
      <c r="AW2806" s="14" t="s">
        <v>27</v>
      </c>
      <c r="AX2806" s="14" t="s">
        <v>80</v>
      </c>
      <c r="AY2806" s="158" t="s">
        <v>182</v>
      </c>
    </row>
    <row r="2807" spans="2:65" s="1" customFormat="1" ht="24.2" customHeight="1">
      <c r="B2807" s="29"/>
      <c r="C2807" s="163" t="s">
        <v>2859</v>
      </c>
      <c r="D2807" s="163" t="s">
        <v>325</v>
      </c>
      <c r="E2807" s="164" t="s">
        <v>2860</v>
      </c>
      <c r="F2807" s="165" t="s">
        <v>2861</v>
      </c>
      <c r="G2807" s="166" t="s">
        <v>187</v>
      </c>
      <c r="H2807" s="167">
        <v>5</v>
      </c>
      <c r="I2807" s="168">
        <v>2720</v>
      </c>
      <c r="J2807" s="168">
        <f>ROUND(I2807*H2807,2)</f>
        <v>13600</v>
      </c>
      <c r="K2807" s="165" t="s">
        <v>188</v>
      </c>
      <c r="L2807" s="169"/>
      <c r="M2807" s="170" t="s">
        <v>1</v>
      </c>
      <c r="N2807" s="171" t="s">
        <v>38</v>
      </c>
      <c r="O2807" s="137">
        <v>0</v>
      </c>
      <c r="P2807" s="137">
        <f>O2807*H2807</f>
        <v>0</v>
      </c>
      <c r="Q2807" s="137">
        <v>1E-3</v>
      </c>
      <c r="R2807" s="137">
        <f>Q2807*H2807</f>
        <v>5.0000000000000001E-3</v>
      </c>
      <c r="S2807" s="137">
        <v>0</v>
      </c>
      <c r="T2807" s="138">
        <f>S2807*H2807</f>
        <v>0</v>
      </c>
      <c r="AR2807" s="139" t="s">
        <v>1381</v>
      </c>
      <c r="AT2807" s="139" t="s">
        <v>325</v>
      </c>
      <c r="AU2807" s="139" t="s">
        <v>190</v>
      </c>
      <c r="AY2807" s="17" t="s">
        <v>182</v>
      </c>
      <c r="BE2807" s="140">
        <f>IF(N2807="základní",J2807,0)</f>
        <v>0</v>
      </c>
      <c r="BF2807" s="140">
        <f>IF(N2807="snížená",J2807,0)</f>
        <v>13600</v>
      </c>
      <c r="BG2807" s="140">
        <f>IF(N2807="zákl. přenesená",J2807,0)</f>
        <v>0</v>
      </c>
      <c r="BH2807" s="140">
        <f>IF(N2807="sníž. přenesená",J2807,0)</f>
        <v>0</v>
      </c>
      <c r="BI2807" s="140">
        <f>IF(N2807="nulová",J2807,0)</f>
        <v>0</v>
      </c>
      <c r="BJ2807" s="17" t="s">
        <v>190</v>
      </c>
      <c r="BK2807" s="140">
        <f>ROUND(I2807*H2807,2)</f>
        <v>13600</v>
      </c>
      <c r="BL2807" s="17" t="s">
        <v>271</v>
      </c>
      <c r="BM2807" s="139" t="s">
        <v>2862</v>
      </c>
    </row>
    <row r="2808" spans="2:65" s="1" customFormat="1" ht="19.5">
      <c r="B2808" s="29"/>
      <c r="D2808" s="141" t="s">
        <v>192</v>
      </c>
      <c r="F2808" s="142" t="s">
        <v>2861</v>
      </c>
      <c r="L2808" s="29"/>
      <c r="M2808" s="143"/>
      <c r="T2808" s="53"/>
      <c r="AT2808" s="17" t="s">
        <v>192</v>
      </c>
      <c r="AU2808" s="17" t="s">
        <v>190</v>
      </c>
    </row>
    <row r="2809" spans="2:65" s="1" customFormat="1" ht="37.9" customHeight="1">
      <c r="B2809" s="29"/>
      <c r="C2809" s="129" t="s">
        <v>2863</v>
      </c>
      <c r="D2809" s="129" t="s">
        <v>184</v>
      </c>
      <c r="E2809" s="130" t="s">
        <v>2864</v>
      </c>
      <c r="F2809" s="131" t="s">
        <v>2865</v>
      </c>
      <c r="G2809" s="132" t="s">
        <v>319</v>
      </c>
      <c r="H2809" s="133">
        <v>1</v>
      </c>
      <c r="I2809" s="134">
        <v>1790</v>
      </c>
      <c r="J2809" s="134">
        <f>ROUND(I2809*H2809,2)</f>
        <v>1790</v>
      </c>
      <c r="K2809" s="131" t="s">
        <v>188</v>
      </c>
      <c r="L2809" s="29"/>
      <c r="M2809" s="135" t="s">
        <v>1</v>
      </c>
      <c r="N2809" s="136" t="s">
        <v>38</v>
      </c>
      <c r="O2809" s="137">
        <v>2.59</v>
      </c>
      <c r="P2809" s="137">
        <f>O2809*H2809</f>
        <v>2.59</v>
      </c>
      <c r="Q2809" s="137">
        <v>0</v>
      </c>
      <c r="R2809" s="137">
        <f>Q2809*H2809</f>
        <v>0</v>
      </c>
      <c r="S2809" s="137">
        <v>0</v>
      </c>
      <c r="T2809" s="138">
        <f>S2809*H2809</f>
        <v>0</v>
      </c>
      <c r="AR2809" s="139" t="s">
        <v>271</v>
      </c>
      <c r="AT2809" s="139" t="s">
        <v>184</v>
      </c>
      <c r="AU2809" s="139" t="s">
        <v>190</v>
      </c>
      <c r="AY2809" s="17" t="s">
        <v>182</v>
      </c>
      <c r="BE2809" s="140">
        <f>IF(N2809="základní",J2809,0)</f>
        <v>0</v>
      </c>
      <c r="BF2809" s="140">
        <f>IF(N2809="snížená",J2809,0)</f>
        <v>1790</v>
      </c>
      <c r="BG2809" s="140">
        <f>IF(N2809="zákl. přenesená",J2809,0)</f>
        <v>0</v>
      </c>
      <c r="BH2809" s="140">
        <f>IF(N2809="sníž. přenesená",J2809,0)</f>
        <v>0</v>
      </c>
      <c r="BI2809" s="140">
        <f>IF(N2809="nulová",J2809,0)</f>
        <v>0</v>
      </c>
      <c r="BJ2809" s="17" t="s">
        <v>190</v>
      </c>
      <c r="BK2809" s="140">
        <f>ROUND(I2809*H2809,2)</f>
        <v>1790</v>
      </c>
      <c r="BL2809" s="17" t="s">
        <v>271</v>
      </c>
      <c r="BM2809" s="139" t="s">
        <v>2866</v>
      </c>
    </row>
    <row r="2810" spans="2:65" s="1" customFormat="1" ht="29.25">
      <c r="B2810" s="29"/>
      <c r="D2810" s="141" t="s">
        <v>192</v>
      </c>
      <c r="F2810" s="142" t="s">
        <v>2867</v>
      </c>
      <c r="L2810" s="29"/>
      <c r="M2810" s="143"/>
      <c r="T2810" s="53"/>
      <c r="AT2810" s="17" t="s">
        <v>192</v>
      </c>
      <c r="AU2810" s="17" t="s">
        <v>190</v>
      </c>
    </row>
    <row r="2811" spans="2:65" s="1" customFormat="1">
      <c r="B2811" s="29"/>
      <c r="D2811" s="144" t="s">
        <v>194</v>
      </c>
      <c r="F2811" s="145" t="s">
        <v>2868</v>
      </c>
      <c r="L2811" s="29"/>
      <c r="M2811" s="143"/>
      <c r="T2811" s="53"/>
      <c r="AT2811" s="17" t="s">
        <v>194</v>
      </c>
      <c r="AU2811" s="17" t="s">
        <v>190</v>
      </c>
    </row>
    <row r="2812" spans="2:65" s="12" customFormat="1">
      <c r="B2812" s="146"/>
      <c r="D2812" s="141" t="s">
        <v>196</v>
      </c>
      <c r="E2812" s="147" t="s">
        <v>1</v>
      </c>
      <c r="F2812" s="148" t="s">
        <v>341</v>
      </c>
      <c r="H2812" s="147" t="s">
        <v>1</v>
      </c>
      <c r="L2812" s="146"/>
      <c r="M2812" s="149"/>
      <c r="T2812" s="150"/>
      <c r="AT2812" s="147" t="s">
        <v>196</v>
      </c>
      <c r="AU2812" s="147" t="s">
        <v>190</v>
      </c>
      <c r="AV2812" s="12" t="s">
        <v>80</v>
      </c>
      <c r="AW2812" s="12" t="s">
        <v>27</v>
      </c>
      <c r="AX2812" s="12" t="s">
        <v>72</v>
      </c>
      <c r="AY2812" s="147" t="s">
        <v>182</v>
      </c>
    </row>
    <row r="2813" spans="2:65" s="12" customFormat="1">
      <c r="B2813" s="146"/>
      <c r="D2813" s="141" t="s">
        <v>196</v>
      </c>
      <c r="E2813" s="147" t="s">
        <v>1</v>
      </c>
      <c r="F2813" s="148" t="s">
        <v>385</v>
      </c>
      <c r="H2813" s="147" t="s">
        <v>1</v>
      </c>
      <c r="L2813" s="146"/>
      <c r="M2813" s="149"/>
      <c r="T2813" s="150"/>
      <c r="AT2813" s="147" t="s">
        <v>196</v>
      </c>
      <c r="AU2813" s="147" t="s">
        <v>190</v>
      </c>
      <c r="AV2813" s="12" t="s">
        <v>80</v>
      </c>
      <c r="AW2813" s="12" t="s">
        <v>27</v>
      </c>
      <c r="AX2813" s="12" t="s">
        <v>72</v>
      </c>
      <c r="AY2813" s="147" t="s">
        <v>182</v>
      </c>
    </row>
    <row r="2814" spans="2:65" s="13" customFormat="1">
      <c r="B2814" s="151"/>
      <c r="D2814" s="141" t="s">
        <v>196</v>
      </c>
      <c r="E2814" s="152" t="s">
        <v>1</v>
      </c>
      <c r="F2814" s="153" t="s">
        <v>2869</v>
      </c>
      <c r="H2814" s="154">
        <v>1</v>
      </c>
      <c r="L2814" s="151"/>
      <c r="M2814" s="155"/>
      <c r="T2814" s="156"/>
      <c r="AT2814" s="152" t="s">
        <v>196</v>
      </c>
      <c r="AU2814" s="152" t="s">
        <v>190</v>
      </c>
      <c r="AV2814" s="13" t="s">
        <v>190</v>
      </c>
      <c r="AW2814" s="13" t="s">
        <v>27</v>
      </c>
      <c r="AX2814" s="13" t="s">
        <v>80</v>
      </c>
      <c r="AY2814" s="152" t="s">
        <v>182</v>
      </c>
    </row>
    <row r="2815" spans="2:65" s="1" customFormat="1" ht="24.2" customHeight="1">
      <c r="B2815" s="29"/>
      <c r="C2815" s="163" t="s">
        <v>2870</v>
      </c>
      <c r="D2815" s="163" t="s">
        <v>325</v>
      </c>
      <c r="E2815" s="164" t="s">
        <v>2871</v>
      </c>
      <c r="F2815" s="165" t="s">
        <v>2872</v>
      </c>
      <c r="G2815" s="166" t="s">
        <v>187</v>
      </c>
      <c r="H2815" s="167">
        <v>1</v>
      </c>
      <c r="I2815" s="168">
        <v>2220</v>
      </c>
      <c r="J2815" s="168">
        <f>ROUND(I2815*H2815,2)</f>
        <v>2220</v>
      </c>
      <c r="K2815" s="165" t="s">
        <v>188</v>
      </c>
      <c r="L2815" s="169"/>
      <c r="M2815" s="170" t="s">
        <v>1</v>
      </c>
      <c r="N2815" s="171" t="s">
        <v>38</v>
      </c>
      <c r="O2815" s="137">
        <v>0</v>
      </c>
      <c r="P2815" s="137">
        <f>O2815*H2815</f>
        <v>0</v>
      </c>
      <c r="Q2815" s="137">
        <v>1E-3</v>
      </c>
      <c r="R2815" s="137">
        <f>Q2815*H2815</f>
        <v>1E-3</v>
      </c>
      <c r="S2815" s="137">
        <v>0</v>
      </c>
      <c r="T2815" s="138">
        <f>S2815*H2815</f>
        <v>0</v>
      </c>
      <c r="AR2815" s="139" t="s">
        <v>1381</v>
      </c>
      <c r="AT2815" s="139" t="s">
        <v>325</v>
      </c>
      <c r="AU2815" s="139" t="s">
        <v>190</v>
      </c>
      <c r="AY2815" s="17" t="s">
        <v>182</v>
      </c>
      <c r="BE2815" s="140">
        <f>IF(N2815="základní",J2815,0)</f>
        <v>0</v>
      </c>
      <c r="BF2815" s="140">
        <f>IF(N2815="snížená",J2815,0)</f>
        <v>2220</v>
      </c>
      <c r="BG2815" s="140">
        <f>IF(N2815="zákl. přenesená",J2815,0)</f>
        <v>0</v>
      </c>
      <c r="BH2815" s="140">
        <f>IF(N2815="sníž. přenesená",J2815,0)</f>
        <v>0</v>
      </c>
      <c r="BI2815" s="140">
        <f>IF(N2815="nulová",J2815,0)</f>
        <v>0</v>
      </c>
      <c r="BJ2815" s="17" t="s">
        <v>190</v>
      </c>
      <c r="BK2815" s="140">
        <f>ROUND(I2815*H2815,2)</f>
        <v>2220</v>
      </c>
      <c r="BL2815" s="17" t="s">
        <v>271</v>
      </c>
      <c r="BM2815" s="139" t="s">
        <v>2873</v>
      </c>
    </row>
    <row r="2816" spans="2:65" s="1" customFormat="1" ht="19.5">
      <c r="B2816" s="29"/>
      <c r="D2816" s="141" t="s">
        <v>192</v>
      </c>
      <c r="F2816" s="142" t="s">
        <v>2872</v>
      </c>
      <c r="L2816" s="29"/>
      <c r="M2816" s="143"/>
      <c r="T2816" s="53"/>
      <c r="AT2816" s="17" t="s">
        <v>192</v>
      </c>
      <c r="AU2816" s="17" t="s">
        <v>190</v>
      </c>
    </row>
    <row r="2817" spans="2:65" s="1" customFormat="1" ht="33" customHeight="1">
      <c r="B2817" s="29"/>
      <c r="C2817" s="129" t="s">
        <v>2874</v>
      </c>
      <c r="D2817" s="129" t="s">
        <v>184</v>
      </c>
      <c r="E2817" s="130" t="s">
        <v>2875</v>
      </c>
      <c r="F2817" s="131" t="s">
        <v>2876</v>
      </c>
      <c r="G2817" s="132" t="s">
        <v>319</v>
      </c>
      <c r="H2817" s="133">
        <v>2</v>
      </c>
      <c r="I2817" s="134">
        <v>751</v>
      </c>
      <c r="J2817" s="134">
        <f>ROUND(I2817*H2817,2)</f>
        <v>1502</v>
      </c>
      <c r="K2817" s="131" t="s">
        <v>188</v>
      </c>
      <c r="L2817" s="29"/>
      <c r="M2817" s="135" t="s">
        <v>1</v>
      </c>
      <c r="N2817" s="136" t="s">
        <v>38</v>
      </c>
      <c r="O2817" s="137">
        <v>1.0900000000000001</v>
      </c>
      <c r="P2817" s="137">
        <f>O2817*H2817</f>
        <v>2.1800000000000002</v>
      </c>
      <c r="Q2817" s="137">
        <v>0</v>
      </c>
      <c r="R2817" s="137">
        <f>Q2817*H2817</f>
        <v>0</v>
      </c>
      <c r="S2817" s="137">
        <v>0</v>
      </c>
      <c r="T2817" s="138">
        <f>S2817*H2817</f>
        <v>0</v>
      </c>
      <c r="AR2817" s="139" t="s">
        <v>271</v>
      </c>
      <c r="AT2817" s="139" t="s">
        <v>184</v>
      </c>
      <c r="AU2817" s="139" t="s">
        <v>190</v>
      </c>
      <c r="AY2817" s="17" t="s">
        <v>182</v>
      </c>
      <c r="BE2817" s="140">
        <f>IF(N2817="základní",J2817,0)</f>
        <v>0</v>
      </c>
      <c r="BF2817" s="140">
        <f>IF(N2817="snížená",J2817,0)</f>
        <v>1502</v>
      </c>
      <c r="BG2817" s="140">
        <f>IF(N2817="zákl. přenesená",J2817,0)</f>
        <v>0</v>
      </c>
      <c r="BH2817" s="140">
        <f>IF(N2817="sníž. přenesená",J2817,0)</f>
        <v>0</v>
      </c>
      <c r="BI2817" s="140">
        <f>IF(N2817="nulová",J2817,0)</f>
        <v>0</v>
      </c>
      <c r="BJ2817" s="17" t="s">
        <v>190</v>
      </c>
      <c r="BK2817" s="140">
        <f>ROUND(I2817*H2817,2)</f>
        <v>1502</v>
      </c>
      <c r="BL2817" s="17" t="s">
        <v>271</v>
      </c>
      <c r="BM2817" s="139" t="s">
        <v>2877</v>
      </c>
    </row>
    <row r="2818" spans="2:65" s="1" customFormat="1" ht="19.5">
      <c r="B2818" s="29"/>
      <c r="D2818" s="141" t="s">
        <v>192</v>
      </c>
      <c r="F2818" s="142" t="s">
        <v>2878</v>
      </c>
      <c r="L2818" s="29"/>
      <c r="M2818" s="143"/>
      <c r="T2818" s="53"/>
      <c r="AT2818" s="17" t="s">
        <v>192</v>
      </c>
      <c r="AU2818" s="17" t="s">
        <v>190</v>
      </c>
    </row>
    <row r="2819" spans="2:65" s="1" customFormat="1">
      <c r="B2819" s="29"/>
      <c r="D2819" s="144" t="s">
        <v>194</v>
      </c>
      <c r="F2819" s="145" t="s">
        <v>2879</v>
      </c>
      <c r="L2819" s="29"/>
      <c r="M2819" s="143"/>
      <c r="T2819" s="53"/>
      <c r="AT2819" s="17" t="s">
        <v>194</v>
      </c>
      <c r="AU2819" s="17" t="s">
        <v>190</v>
      </c>
    </row>
    <row r="2820" spans="2:65" s="12" customFormat="1">
      <c r="B2820" s="146"/>
      <c r="D2820" s="141" t="s">
        <v>196</v>
      </c>
      <c r="E2820" s="147" t="s">
        <v>1</v>
      </c>
      <c r="F2820" s="148" t="s">
        <v>2880</v>
      </c>
      <c r="H2820" s="147" t="s">
        <v>1</v>
      </c>
      <c r="L2820" s="146"/>
      <c r="M2820" s="149"/>
      <c r="T2820" s="150"/>
      <c r="AT2820" s="147" t="s">
        <v>196</v>
      </c>
      <c r="AU2820" s="147" t="s">
        <v>190</v>
      </c>
      <c r="AV2820" s="12" t="s">
        <v>80</v>
      </c>
      <c r="AW2820" s="12" t="s">
        <v>27</v>
      </c>
      <c r="AX2820" s="12" t="s">
        <v>72</v>
      </c>
      <c r="AY2820" s="147" t="s">
        <v>182</v>
      </c>
    </row>
    <row r="2821" spans="2:65" s="12" customFormat="1">
      <c r="B2821" s="146"/>
      <c r="D2821" s="141" t="s">
        <v>196</v>
      </c>
      <c r="E2821" s="147" t="s">
        <v>1</v>
      </c>
      <c r="F2821" s="148" t="s">
        <v>1050</v>
      </c>
      <c r="H2821" s="147" t="s">
        <v>1</v>
      </c>
      <c r="L2821" s="146"/>
      <c r="M2821" s="149"/>
      <c r="T2821" s="150"/>
      <c r="AT2821" s="147" t="s">
        <v>196</v>
      </c>
      <c r="AU2821" s="147" t="s">
        <v>190</v>
      </c>
      <c r="AV2821" s="12" t="s">
        <v>80</v>
      </c>
      <c r="AW2821" s="12" t="s">
        <v>27</v>
      </c>
      <c r="AX2821" s="12" t="s">
        <v>72</v>
      </c>
      <c r="AY2821" s="147" t="s">
        <v>182</v>
      </c>
    </row>
    <row r="2822" spans="2:65" s="13" customFormat="1">
      <c r="B2822" s="151"/>
      <c r="D2822" s="141" t="s">
        <v>196</v>
      </c>
      <c r="E2822" s="152" t="s">
        <v>1</v>
      </c>
      <c r="F2822" s="153" t="s">
        <v>2881</v>
      </c>
      <c r="H2822" s="154">
        <v>2</v>
      </c>
      <c r="L2822" s="151"/>
      <c r="M2822" s="155"/>
      <c r="T2822" s="156"/>
      <c r="AT2822" s="152" t="s">
        <v>196</v>
      </c>
      <c r="AU2822" s="152" t="s">
        <v>190</v>
      </c>
      <c r="AV2822" s="13" t="s">
        <v>190</v>
      </c>
      <c r="AW2822" s="13" t="s">
        <v>27</v>
      </c>
      <c r="AX2822" s="13" t="s">
        <v>80</v>
      </c>
      <c r="AY2822" s="152" t="s">
        <v>182</v>
      </c>
    </row>
    <row r="2823" spans="2:65" s="1" customFormat="1" ht="33" customHeight="1">
      <c r="B2823" s="29"/>
      <c r="C2823" s="163" t="s">
        <v>2882</v>
      </c>
      <c r="D2823" s="163" t="s">
        <v>325</v>
      </c>
      <c r="E2823" s="164" t="s">
        <v>2883</v>
      </c>
      <c r="F2823" s="165" t="s">
        <v>2884</v>
      </c>
      <c r="G2823" s="166" t="s">
        <v>319</v>
      </c>
      <c r="H2823" s="167">
        <v>2</v>
      </c>
      <c r="I2823" s="168">
        <v>3880</v>
      </c>
      <c r="J2823" s="168">
        <f>ROUND(I2823*H2823,2)</f>
        <v>7760</v>
      </c>
      <c r="K2823" s="165" t="s">
        <v>188</v>
      </c>
      <c r="L2823" s="169"/>
      <c r="M2823" s="170" t="s">
        <v>1</v>
      </c>
      <c r="N2823" s="171" t="s">
        <v>38</v>
      </c>
      <c r="O2823" s="137">
        <v>0</v>
      </c>
      <c r="P2823" s="137">
        <f>O2823*H2823</f>
        <v>0</v>
      </c>
      <c r="Q2823" s="137">
        <v>1E-3</v>
      </c>
      <c r="R2823" s="137">
        <f>Q2823*H2823</f>
        <v>2E-3</v>
      </c>
      <c r="S2823" s="137">
        <v>0</v>
      </c>
      <c r="T2823" s="138">
        <f>S2823*H2823</f>
        <v>0</v>
      </c>
      <c r="AR2823" s="139" t="s">
        <v>1381</v>
      </c>
      <c r="AT2823" s="139" t="s">
        <v>325</v>
      </c>
      <c r="AU2823" s="139" t="s">
        <v>190</v>
      </c>
      <c r="AY2823" s="17" t="s">
        <v>182</v>
      </c>
      <c r="BE2823" s="140">
        <f>IF(N2823="základní",J2823,0)</f>
        <v>0</v>
      </c>
      <c r="BF2823" s="140">
        <f>IF(N2823="snížená",J2823,0)</f>
        <v>7760</v>
      </c>
      <c r="BG2823" s="140">
        <f>IF(N2823="zákl. přenesená",J2823,0)</f>
        <v>0</v>
      </c>
      <c r="BH2823" s="140">
        <f>IF(N2823="sníž. přenesená",J2823,0)</f>
        <v>0</v>
      </c>
      <c r="BI2823" s="140">
        <f>IF(N2823="nulová",J2823,0)</f>
        <v>0</v>
      </c>
      <c r="BJ2823" s="17" t="s">
        <v>190</v>
      </c>
      <c r="BK2823" s="140">
        <f>ROUND(I2823*H2823,2)</f>
        <v>7760</v>
      </c>
      <c r="BL2823" s="17" t="s">
        <v>271</v>
      </c>
      <c r="BM2823" s="139" t="s">
        <v>2885</v>
      </c>
    </row>
    <row r="2824" spans="2:65" s="1" customFormat="1" ht="19.5">
      <c r="B2824" s="29"/>
      <c r="D2824" s="141" t="s">
        <v>192</v>
      </c>
      <c r="F2824" s="142" t="s">
        <v>2884</v>
      </c>
      <c r="L2824" s="29"/>
      <c r="M2824" s="143"/>
      <c r="T2824" s="53"/>
      <c r="AT2824" s="17" t="s">
        <v>192</v>
      </c>
      <c r="AU2824" s="17" t="s">
        <v>190</v>
      </c>
    </row>
    <row r="2825" spans="2:65" s="1" customFormat="1" ht="37.9" customHeight="1">
      <c r="B2825" s="29"/>
      <c r="C2825" s="129" t="s">
        <v>2886</v>
      </c>
      <c r="D2825" s="129" t="s">
        <v>184</v>
      </c>
      <c r="E2825" s="130" t="s">
        <v>2887</v>
      </c>
      <c r="F2825" s="131" t="s">
        <v>2888</v>
      </c>
      <c r="G2825" s="132" t="s">
        <v>319</v>
      </c>
      <c r="H2825" s="133">
        <v>3</v>
      </c>
      <c r="I2825" s="134">
        <v>798</v>
      </c>
      <c r="J2825" s="134">
        <f>ROUND(I2825*H2825,2)</f>
        <v>2394</v>
      </c>
      <c r="K2825" s="131" t="s">
        <v>188</v>
      </c>
      <c r="L2825" s="29"/>
      <c r="M2825" s="135" t="s">
        <v>1</v>
      </c>
      <c r="N2825" s="136" t="s">
        <v>38</v>
      </c>
      <c r="O2825" s="137">
        <v>1.1579999999999999</v>
      </c>
      <c r="P2825" s="137">
        <f>O2825*H2825</f>
        <v>3.4739999999999998</v>
      </c>
      <c r="Q2825" s="137">
        <v>0</v>
      </c>
      <c r="R2825" s="137">
        <f>Q2825*H2825</f>
        <v>0</v>
      </c>
      <c r="S2825" s="137">
        <v>0</v>
      </c>
      <c r="T2825" s="138">
        <f>S2825*H2825</f>
        <v>0</v>
      </c>
      <c r="AR2825" s="139" t="s">
        <v>271</v>
      </c>
      <c r="AT2825" s="139" t="s">
        <v>184</v>
      </c>
      <c r="AU2825" s="139" t="s">
        <v>190</v>
      </c>
      <c r="AY2825" s="17" t="s">
        <v>182</v>
      </c>
      <c r="BE2825" s="140">
        <f>IF(N2825="základní",J2825,0)</f>
        <v>0</v>
      </c>
      <c r="BF2825" s="140">
        <f>IF(N2825="snížená",J2825,0)</f>
        <v>2394</v>
      </c>
      <c r="BG2825" s="140">
        <f>IF(N2825="zákl. přenesená",J2825,0)</f>
        <v>0</v>
      </c>
      <c r="BH2825" s="140">
        <f>IF(N2825="sníž. přenesená",J2825,0)</f>
        <v>0</v>
      </c>
      <c r="BI2825" s="140">
        <f>IF(N2825="nulová",J2825,0)</f>
        <v>0</v>
      </c>
      <c r="BJ2825" s="17" t="s">
        <v>190</v>
      </c>
      <c r="BK2825" s="140">
        <f>ROUND(I2825*H2825,2)</f>
        <v>2394</v>
      </c>
      <c r="BL2825" s="17" t="s">
        <v>271</v>
      </c>
      <c r="BM2825" s="139" t="s">
        <v>2889</v>
      </c>
    </row>
    <row r="2826" spans="2:65" s="1" customFormat="1" ht="19.5">
      <c r="B2826" s="29"/>
      <c r="D2826" s="141" t="s">
        <v>192</v>
      </c>
      <c r="F2826" s="142" t="s">
        <v>2890</v>
      </c>
      <c r="L2826" s="29"/>
      <c r="M2826" s="143"/>
      <c r="T2826" s="53"/>
      <c r="AT2826" s="17" t="s">
        <v>192</v>
      </c>
      <c r="AU2826" s="17" t="s">
        <v>190</v>
      </c>
    </row>
    <row r="2827" spans="2:65" s="1" customFormat="1">
      <c r="B2827" s="29"/>
      <c r="D2827" s="144" t="s">
        <v>194</v>
      </c>
      <c r="F2827" s="145" t="s">
        <v>2891</v>
      </c>
      <c r="L2827" s="29"/>
      <c r="M2827" s="143"/>
      <c r="T2827" s="53"/>
      <c r="AT2827" s="17" t="s">
        <v>194</v>
      </c>
      <c r="AU2827" s="17" t="s">
        <v>190</v>
      </c>
    </row>
    <row r="2828" spans="2:65" s="12" customFormat="1">
      <c r="B2828" s="146"/>
      <c r="D2828" s="141" t="s">
        <v>196</v>
      </c>
      <c r="E2828" s="147" t="s">
        <v>1</v>
      </c>
      <c r="F2828" s="148" t="s">
        <v>341</v>
      </c>
      <c r="H2828" s="147" t="s">
        <v>1</v>
      </c>
      <c r="L2828" s="146"/>
      <c r="M2828" s="149"/>
      <c r="T2828" s="150"/>
      <c r="AT2828" s="147" t="s">
        <v>196</v>
      </c>
      <c r="AU2828" s="147" t="s">
        <v>190</v>
      </c>
      <c r="AV2828" s="12" t="s">
        <v>80</v>
      </c>
      <c r="AW2828" s="12" t="s">
        <v>27</v>
      </c>
      <c r="AX2828" s="12" t="s">
        <v>72</v>
      </c>
      <c r="AY2828" s="147" t="s">
        <v>182</v>
      </c>
    </row>
    <row r="2829" spans="2:65" s="12" customFormat="1">
      <c r="B2829" s="146"/>
      <c r="D2829" s="141" t="s">
        <v>196</v>
      </c>
      <c r="E2829" s="147" t="s">
        <v>1</v>
      </c>
      <c r="F2829" s="148" t="s">
        <v>385</v>
      </c>
      <c r="H2829" s="147" t="s">
        <v>1</v>
      </c>
      <c r="L2829" s="146"/>
      <c r="M2829" s="149"/>
      <c r="T2829" s="150"/>
      <c r="AT2829" s="147" t="s">
        <v>196</v>
      </c>
      <c r="AU2829" s="147" t="s">
        <v>190</v>
      </c>
      <c r="AV2829" s="12" t="s">
        <v>80</v>
      </c>
      <c r="AW2829" s="12" t="s">
        <v>27</v>
      </c>
      <c r="AX2829" s="12" t="s">
        <v>72</v>
      </c>
      <c r="AY2829" s="147" t="s">
        <v>182</v>
      </c>
    </row>
    <row r="2830" spans="2:65" s="13" customFormat="1">
      <c r="B2830" s="151"/>
      <c r="D2830" s="141" t="s">
        <v>196</v>
      </c>
      <c r="E2830" s="152" t="s">
        <v>1</v>
      </c>
      <c r="F2830" s="153" t="s">
        <v>2892</v>
      </c>
      <c r="H2830" s="154">
        <v>2</v>
      </c>
      <c r="L2830" s="151"/>
      <c r="M2830" s="155"/>
      <c r="T2830" s="156"/>
      <c r="AT2830" s="152" t="s">
        <v>196</v>
      </c>
      <c r="AU2830" s="152" t="s">
        <v>190</v>
      </c>
      <c r="AV2830" s="13" t="s">
        <v>190</v>
      </c>
      <c r="AW2830" s="13" t="s">
        <v>27</v>
      </c>
      <c r="AX2830" s="13" t="s">
        <v>72</v>
      </c>
      <c r="AY2830" s="152" t="s">
        <v>182</v>
      </c>
    </row>
    <row r="2831" spans="2:65" s="13" customFormat="1">
      <c r="B2831" s="151"/>
      <c r="D2831" s="141" t="s">
        <v>196</v>
      </c>
      <c r="E2831" s="152" t="s">
        <v>1</v>
      </c>
      <c r="F2831" s="153" t="s">
        <v>2843</v>
      </c>
      <c r="H2831" s="154">
        <v>1</v>
      </c>
      <c r="L2831" s="151"/>
      <c r="M2831" s="155"/>
      <c r="T2831" s="156"/>
      <c r="AT2831" s="152" t="s">
        <v>196</v>
      </c>
      <c r="AU2831" s="152" t="s">
        <v>190</v>
      </c>
      <c r="AV2831" s="13" t="s">
        <v>190</v>
      </c>
      <c r="AW2831" s="13" t="s">
        <v>27</v>
      </c>
      <c r="AX2831" s="13" t="s">
        <v>72</v>
      </c>
      <c r="AY2831" s="152" t="s">
        <v>182</v>
      </c>
    </row>
    <row r="2832" spans="2:65" s="14" customFormat="1">
      <c r="B2832" s="157"/>
      <c r="D2832" s="141" t="s">
        <v>196</v>
      </c>
      <c r="E2832" s="158" t="s">
        <v>1</v>
      </c>
      <c r="F2832" s="159" t="s">
        <v>201</v>
      </c>
      <c r="H2832" s="160">
        <v>3</v>
      </c>
      <c r="L2832" s="157"/>
      <c r="M2832" s="161"/>
      <c r="T2832" s="162"/>
      <c r="AT2832" s="158" t="s">
        <v>196</v>
      </c>
      <c r="AU2832" s="158" t="s">
        <v>190</v>
      </c>
      <c r="AV2832" s="14" t="s">
        <v>189</v>
      </c>
      <c r="AW2832" s="14" t="s">
        <v>27</v>
      </c>
      <c r="AX2832" s="14" t="s">
        <v>80</v>
      </c>
      <c r="AY2832" s="158" t="s">
        <v>182</v>
      </c>
    </row>
    <row r="2833" spans="2:65" s="1" customFormat="1" ht="33" customHeight="1">
      <c r="B2833" s="29"/>
      <c r="C2833" s="163" t="s">
        <v>2893</v>
      </c>
      <c r="D2833" s="163" t="s">
        <v>325</v>
      </c>
      <c r="E2833" s="164" t="s">
        <v>2894</v>
      </c>
      <c r="F2833" s="165" t="s">
        <v>2895</v>
      </c>
      <c r="G2833" s="166" t="s">
        <v>319</v>
      </c>
      <c r="H2833" s="167">
        <v>1</v>
      </c>
      <c r="I2833" s="168">
        <v>5680</v>
      </c>
      <c r="J2833" s="168">
        <f>ROUND(I2833*H2833,2)</f>
        <v>5680</v>
      </c>
      <c r="K2833" s="165" t="s">
        <v>188</v>
      </c>
      <c r="L2833" s="169"/>
      <c r="M2833" s="170" t="s">
        <v>1</v>
      </c>
      <c r="N2833" s="171" t="s">
        <v>38</v>
      </c>
      <c r="O2833" s="137">
        <v>0</v>
      </c>
      <c r="P2833" s="137">
        <f>O2833*H2833</f>
        <v>0</v>
      </c>
      <c r="Q2833" s="137">
        <v>1E-3</v>
      </c>
      <c r="R2833" s="137">
        <f>Q2833*H2833</f>
        <v>1E-3</v>
      </c>
      <c r="S2833" s="137">
        <v>0</v>
      </c>
      <c r="T2833" s="138">
        <f>S2833*H2833</f>
        <v>0</v>
      </c>
      <c r="AR2833" s="139" t="s">
        <v>1381</v>
      </c>
      <c r="AT2833" s="139" t="s">
        <v>325</v>
      </c>
      <c r="AU2833" s="139" t="s">
        <v>190</v>
      </c>
      <c r="AY2833" s="17" t="s">
        <v>182</v>
      </c>
      <c r="BE2833" s="140">
        <f>IF(N2833="základní",J2833,0)</f>
        <v>0</v>
      </c>
      <c r="BF2833" s="140">
        <f>IF(N2833="snížená",J2833,0)</f>
        <v>5680</v>
      </c>
      <c r="BG2833" s="140">
        <f>IF(N2833="zákl. přenesená",J2833,0)</f>
        <v>0</v>
      </c>
      <c r="BH2833" s="140">
        <f>IF(N2833="sníž. přenesená",J2833,0)</f>
        <v>0</v>
      </c>
      <c r="BI2833" s="140">
        <f>IF(N2833="nulová",J2833,0)</f>
        <v>0</v>
      </c>
      <c r="BJ2833" s="17" t="s">
        <v>190</v>
      </c>
      <c r="BK2833" s="140">
        <f>ROUND(I2833*H2833,2)</f>
        <v>5680</v>
      </c>
      <c r="BL2833" s="17" t="s">
        <v>271</v>
      </c>
      <c r="BM2833" s="139" t="s">
        <v>2896</v>
      </c>
    </row>
    <row r="2834" spans="2:65" s="1" customFormat="1" ht="19.5">
      <c r="B2834" s="29"/>
      <c r="D2834" s="141" t="s">
        <v>192</v>
      </c>
      <c r="F2834" s="142" t="s">
        <v>2895</v>
      </c>
      <c r="L2834" s="29"/>
      <c r="M2834" s="143"/>
      <c r="T2834" s="53"/>
      <c r="AT2834" s="17" t="s">
        <v>192</v>
      </c>
      <c r="AU2834" s="17" t="s">
        <v>190</v>
      </c>
    </row>
    <row r="2835" spans="2:65" s="13" customFormat="1">
      <c r="B2835" s="151"/>
      <c r="D2835" s="141" t="s">
        <v>196</v>
      </c>
      <c r="F2835" s="153" t="s">
        <v>2897</v>
      </c>
      <c r="H2835" s="154">
        <v>1</v>
      </c>
      <c r="L2835" s="151"/>
      <c r="M2835" s="155"/>
      <c r="T2835" s="156"/>
      <c r="AT2835" s="152" t="s">
        <v>196</v>
      </c>
      <c r="AU2835" s="152" t="s">
        <v>190</v>
      </c>
      <c r="AV2835" s="13" t="s">
        <v>190</v>
      </c>
      <c r="AW2835" s="13" t="s">
        <v>4</v>
      </c>
      <c r="AX2835" s="13" t="s">
        <v>80</v>
      </c>
      <c r="AY2835" s="152" t="s">
        <v>182</v>
      </c>
    </row>
    <row r="2836" spans="2:65" s="1" customFormat="1" ht="33" customHeight="1">
      <c r="B2836" s="29"/>
      <c r="C2836" s="163" t="s">
        <v>2898</v>
      </c>
      <c r="D2836" s="163" t="s">
        <v>325</v>
      </c>
      <c r="E2836" s="164" t="s">
        <v>2899</v>
      </c>
      <c r="F2836" s="165" t="s">
        <v>2900</v>
      </c>
      <c r="G2836" s="166" t="s">
        <v>319</v>
      </c>
      <c r="H2836" s="167">
        <v>2</v>
      </c>
      <c r="I2836" s="168">
        <v>6960</v>
      </c>
      <c r="J2836" s="168">
        <f>ROUND(I2836*H2836,2)</f>
        <v>13920</v>
      </c>
      <c r="K2836" s="165" t="s">
        <v>188</v>
      </c>
      <c r="L2836" s="169"/>
      <c r="M2836" s="170" t="s">
        <v>1</v>
      </c>
      <c r="N2836" s="171" t="s">
        <v>38</v>
      </c>
      <c r="O2836" s="137">
        <v>0</v>
      </c>
      <c r="P2836" s="137">
        <f>O2836*H2836</f>
        <v>0</v>
      </c>
      <c r="Q2836" s="137">
        <v>1E-3</v>
      </c>
      <c r="R2836" s="137">
        <f>Q2836*H2836</f>
        <v>2E-3</v>
      </c>
      <c r="S2836" s="137">
        <v>0</v>
      </c>
      <c r="T2836" s="138">
        <f>S2836*H2836</f>
        <v>0</v>
      </c>
      <c r="AR2836" s="139" t="s">
        <v>1381</v>
      </c>
      <c r="AT2836" s="139" t="s">
        <v>325</v>
      </c>
      <c r="AU2836" s="139" t="s">
        <v>190</v>
      </c>
      <c r="AY2836" s="17" t="s">
        <v>182</v>
      </c>
      <c r="BE2836" s="140">
        <f>IF(N2836="základní",J2836,0)</f>
        <v>0</v>
      </c>
      <c r="BF2836" s="140">
        <f>IF(N2836="snížená",J2836,0)</f>
        <v>13920</v>
      </c>
      <c r="BG2836" s="140">
        <f>IF(N2836="zákl. přenesená",J2836,0)</f>
        <v>0</v>
      </c>
      <c r="BH2836" s="140">
        <f>IF(N2836="sníž. přenesená",J2836,0)</f>
        <v>0</v>
      </c>
      <c r="BI2836" s="140">
        <f>IF(N2836="nulová",J2836,0)</f>
        <v>0</v>
      </c>
      <c r="BJ2836" s="17" t="s">
        <v>190</v>
      </c>
      <c r="BK2836" s="140">
        <f>ROUND(I2836*H2836,2)</f>
        <v>13920</v>
      </c>
      <c r="BL2836" s="17" t="s">
        <v>271</v>
      </c>
      <c r="BM2836" s="139" t="s">
        <v>2901</v>
      </c>
    </row>
    <row r="2837" spans="2:65" s="1" customFormat="1" ht="19.5">
      <c r="B2837" s="29"/>
      <c r="D2837" s="141" t="s">
        <v>192</v>
      </c>
      <c r="F2837" s="142" t="s">
        <v>2900</v>
      </c>
      <c r="L2837" s="29"/>
      <c r="M2837" s="143"/>
      <c r="T2837" s="53"/>
      <c r="AT2837" s="17" t="s">
        <v>192</v>
      </c>
      <c r="AU2837" s="17" t="s">
        <v>190</v>
      </c>
    </row>
    <row r="2838" spans="2:65" s="13" customFormat="1">
      <c r="B2838" s="151"/>
      <c r="D2838" s="141" t="s">
        <v>196</v>
      </c>
      <c r="F2838" s="153" t="s">
        <v>2902</v>
      </c>
      <c r="H2838" s="154">
        <v>2</v>
      </c>
      <c r="L2838" s="151"/>
      <c r="M2838" s="155"/>
      <c r="T2838" s="156"/>
      <c r="AT2838" s="152" t="s">
        <v>196</v>
      </c>
      <c r="AU2838" s="152" t="s">
        <v>190</v>
      </c>
      <c r="AV2838" s="13" t="s">
        <v>190</v>
      </c>
      <c r="AW2838" s="13" t="s">
        <v>4</v>
      </c>
      <c r="AX2838" s="13" t="s">
        <v>80</v>
      </c>
      <c r="AY2838" s="152" t="s">
        <v>182</v>
      </c>
    </row>
    <row r="2839" spans="2:65" s="1" customFormat="1" ht="37.9" customHeight="1">
      <c r="B2839" s="29"/>
      <c r="C2839" s="129" t="s">
        <v>2903</v>
      </c>
      <c r="D2839" s="129" t="s">
        <v>184</v>
      </c>
      <c r="E2839" s="130" t="s">
        <v>2904</v>
      </c>
      <c r="F2839" s="131" t="s">
        <v>2905</v>
      </c>
      <c r="G2839" s="132" t="s">
        <v>319</v>
      </c>
      <c r="H2839" s="133">
        <v>5</v>
      </c>
      <c r="I2839" s="134">
        <v>855</v>
      </c>
      <c r="J2839" s="134">
        <f>ROUND(I2839*H2839,2)</f>
        <v>4275</v>
      </c>
      <c r="K2839" s="131" t="s">
        <v>188</v>
      </c>
      <c r="L2839" s="29"/>
      <c r="M2839" s="135" t="s">
        <v>1</v>
      </c>
      <c r="N2839" s="136" t="s">
        <v>38</v>
      </c>
      <c r="O2839" s="137">
        <v>1.24</v>
      </c>
      <c r="P2839" s="137">
        <f>O2839*H2839</f>
        <v>6.2</v>
      </c>
      <c r="Q2839" s="137">
        <v>0</v>
      </c>
      <c r="R2839" s="137">
        <f>Q2839*H2839</f>
        <v>0</v>
      </c>
      <c r="S2839" s="137">
        <v>0</v>
      </c>
      <c r="T2839" s="138">
        <f>S2839*H2839</f>
        <v>0</v>
      </c>
      <c r="AR2839" s="139" t="s">
        <v>271</v>
      </c>
      <c r="AT2839" s="139" t="s">
        <v>184</v>
      </c>
      <c r="AU2839" s="139" t="s">
        <v>190</v>
      </c>
      <c r="AY2839" s="17" t="s">
        <v>182</v>
      </c>
      <c r="BE2839" s="140">
        <f>IF(N2839="základní",J2839,0)</f>
        <v>0</v>
      </c>
      <c r="BF2839" s="140">
        <f>IF(N2839="snížená",J2839,0)</f>
        <v>4275</v>
      </c>
      <c r="BG2839" s="140">
        <f>IF(N2839="zákl. přenesená",J2839,0)</f>
        <v>0</v>
      </c>
      <c r="BH2839" s="140">
        <f>IF(N2839="sníž. přenesená",J2839,0)</f>
        <v>0</v>
      </c>
      <c r="BI2839" s="140">
        <f>IF(N2839="nulová",J2839,0)</f>
        <v>0</v>
      </c>
      <c r="BJ2839" s="17" t="s">
        <v>190</v>
      </c>
      <c r="BK2839" s="140">
        <f>ROUND(I2839*H2839,2)</f>
        <v>4275</v>
      </c>
      <c r="BL2839" s="17" t="s">
        <v>271</v>
      </c>
      <c r="BM2839" s="139" t="s">
        <v>2906</v>
      </c>
    </row>
    <row r="2840" spans="2:65" s="1" customFormat="1" ht="19.5">
      <c r="B2840" s="29"/>
      <c r="D2840" s="141" t="s">
        <v>192</v>
      </c>
      <c r="F2840" s="142" t="s">
        <v>2907</v>
      </c>
      <c r="L2840" s="29"/>
      <c r="M2840" s="143"/>
      <c r="T2840" s="53"/>
      <c r="AT2840" s="17" t="s">
        <v>192</v>
      </c>
      <c r="AU2840" s="17" t="s">
        <v>190</v>
      </c>
    </row>
    <row r="2841" spans="2:65" s="1" customFormat="1">
      <c r="B2841" s="29"/>
      <c r="D2841" s="144" t="s">
        <v>194</v>
      </c>
      <c r="F2841" s="145" t="s">
        <v>2908</v>
      </c>
      <c r="L2841" s="29"/>
      <c r="M2841" s="143"/>
      <c r="T2841" s="53"/>
      <c r="AT2841" s="17" t="s">
        <v>194</v>
      </c>
      <c r="AU2841" s="17" t="s">
        <v>190</v>
      </c>
    </row>
    <row r="2842" spans="2:65" s="12" customFormat="1">
      <c r="B2842" s="146"/>
      <c r="D2842" s="141" t="s">
        <v>196</v>
      </c>
      <c r="E2842" s="147" t="s">
        <v>1</v>
      </c>
      <c r="F2842" s="148" t="s">
        <v>2909</v>
      </c>
      <c r="H2842" s="147" t="s">
        <v>1</v>
      </c>
      <c r="L2842" s="146"/>
      <c r="M2842" s="149"/>
      <c r="T2842" s="150"/>
      <c r="AT2842" s="147" t="s">
        <v>196</v>
      </c>
      <c r="AU2842" s="147" t="s">
        <v>190</v>
      </c>
      <c r="AV2842" s="12" t="s">
        <v>80</v>
      </c>
      <c r="AW2842" s="12" t="s">
        <v>27</v>
      </c>
      <c r="AX2842" s="12" t="s">
        <v>72</v>
      </c>
      <c r="AY2842" s="147" t="s">
        <v>182</v>
      </c>
    </row>
    <row r="2843" spans="2:65" s="12" customFormat="1">
      <c r="B2843" s="146"/>
      <c r="D2843" s="141" t="s">
        <v>196</v>
      </c>
      <c r="E2843" s="147" t="s">
        <v>1</v>
      </c>
      <c r="F2843" s="148" t="s">
        <v>385</v>
      </c>
      <c r="H2843" s="147" t="s">
        <v>1</v>
      </c>
      <c r="L2843" s="146"/>
      <c r="M2843" s="149"/>
      <c r="T2843" s="150"/>
      <c r="AT2843" s="147" t="s">
        <v>196</v>
      </c>
      <c r="AU2843" s="147" t="s">
        <v>190</v>
      </c>
      <c r="AV2843" s="12" t="s">
        <v>80</v>
      </c>
      <c r="AW2843" s="12" t="s">
        <v>27</v>
      </c>
      <c r="AX2843" s="12" t="s">
        <v>72</v>
      </c>
      <c r="AY2843" s="147" t="s">
        <v>182</v>
      </c>
    </row>
    <row r="2844" spans="2:65" s="13" customFormat="1">
      <c r="B2844" s="151"/>
      <c r="D2844" s="141" t="s">
        <v>196</v>
      </c>
      <c r="E2844" s="152" t="s">
        <v>1</v>
      </c>
      <c r="F2844" s="153" t="s">
        <v>2855</v>
      </c>
      <c r="H2844" s="154">
        <v>1</v>
      </c>
      <c r="L2844" s="151"/>
      <c r="M2844" s="155"/>
      <c r="T2844" s="156"/>
      <c r="AT2844" s="152" t="s">
        <v>196</v>
      </c>
      <c r="AU2844" s="152" t="s">
        <v>190</v>
      </c>
      <c r="AV2844" s="13" t="s">
        <v>190</v>
      </c>
      <c r="AW2844" s="13" t="s">
        <v>27</v>
      </c>
      <c r="AX2844" s="13" t="s">
        <v>72</v>
      </c>
      <c r="AY2844" s="152" t="s">
        <v>182</v>
      </c>
    </row>
    <row r="2845" spans="2:65" s="12" customFormat="1">
      <c r="B2845" s="146"/>
      <c r="D2845" s="141" t="s">
        <v>196</v>
      </c>
      <c r="E2845" s="147" t="s">
        <v>1</v>
      </c>
      <c r="F2845" s="148" t="s">
        <v>1050</v>
      </c>
      <c r="H2845" s="147" t="s">
        <v>1</v>
      </c>
      <c r="L2845" s="146"/>
      <c r="M2845" s="149"/>
      <c r="T2845" s="150"/>
      <c r="AT2845" s="147" t="s">
        <v>196</v>
      </c>
      <c r="AU2845" s="147" t="s">
        <v>190</v>
      </c>
      <c r="AV2845" s="12" t="s">
        <v>80</v>
      </c>
      <c r="AW2845" s="12" t="s">
        <v>27</v>
      </c>
      <c r="AX2845" s="12" t="s">
        <v>72</v>
      </c>
      <c r="AY2845" s="147" t="s">
        <v>182</v>
      </c>
    </row>
    <row r="2846" spans="2:65" s="13" customFormat="1">
      <c r="B2846" s="151"/>
      <c r="D2846" s="141" t="s">
        <v>196</v>
      </c>
      <c r="E2846" s="152" t="s">
        <v>1</v>
      </c>
      <c r="F2846" s="153" t="s">
        <v>2856</v>
      </c>
      <c r="H2846" s="154">
        <v>1</v>
      </c>
      <c r="L2846" s="151"/>
      <c r="M2846" s="155"/>
      <c r="T2846" s="156"/>
      <c r="AT2846" s="152" t="s">
        <v>196</v>
      </c>
      <c r="AU2846" s="152" t="s">
        <v>190</v>
      </c>
      <c r="AV2846" s="13" t="s">
        <v>190</v>
      </c>
      <c r="AW2846" s="13" t="s">
        <v>27</v>
      </c>
      <c r="AX2846" s="13" t="s">
        <v>72</v>
      </c>
      <c r="AY2846" s="152" t="s">
        <v>182</v>
      </c>
    </row>
    <row r="2847" spans="2:65" s="13" customFormat="1">
      <c r="B2847" s="151"/>
      <c r="D2847" s="141" t="s">
        <v>196</v>
      </c>
      <c r="E2847" s="152" t="s">
        <v>1</v>
      </c>
      <c r="F2847" s="153" t="s">
        <v>2857</v>
      </c>
      <c r="H2847" s="154">
        <v>2</v>
      </c>
      <c r="L2847" s="151"/>
      <c r="M2847" s="155"/>
      <c r="T2847" s="156"/>
      <c r="AT2847" s="152" t="s">
        <v>196</v>
      </c>
      <c r="AU2847" s="152" t="s">
        <v>190</v>
      </c>
      <c r="AV2847" s="13" t="s">
        <v>190</v>
      </c>
      <c r="AW2847" s="13" t="s">
        <v>27</v>
      </c>
      <c r="AX2847" s="13" t="s">
        <v>72</v>
      </c>
      <c r="AY2847" s="152" t="s">
        <v>182</v>
      </c>
    </row>
    <row r="2848" spans="2:65" s="13" customFormat="1">
      <c r="B2848" s="151"/>
      <c r="D2848" s="141" t="s">
        <v>196</v>
      </c>
      <c r="E2848" s="152" t="s">
        <v>1</v>
      </c>
      <c r="F2848" s="153" t="s">
        <v>2858</v>
      </c>
      <c r="H2848" s="154">
        <v>1</v>
      </c>
      <c r="L2848" s="151"/>
      <c r="M2848" s="155"/>
      <c r="T2848" s="156"/>
      <c r="AT2848" s="152" t="s">
        <v>196</v>
      </c>
      <c r="AU2848" s="152" t="s">
        <v>190</v>
      </c>
      <c r="AV2848" s="13" t="s">
        <v>190</v>
      </c>
      <c r="AW2848" s="13" t="s">
        <v>27</v>
      </c>
      <c r="AX2848" s="13" t="s">
        <v>72</v>
      </c>
      <c r="AY2848" s="152" t="s">
        <v>182</v>
      </c>
    </row>
    <row r="2849" spans="2:65" s="14" customFormat="1">
      <c r="B2849" s="157"/>
      <c r="D2849" s="141" t="s">
        <v>196</v>
      </c>
      <c r="E2849" s="158" t="s">
        <v>1</v>
      </c>
      <c r="F2849" s="159" t="s">
        <v>201</v>
      </c>
      <c r="H2849" s="160">
        <v>5</v>
      </c>
      <c r="L2849" s="157"/>
      <c r="M2849" s="161"/>
      <c r="T2849" s="162"/>
      <c r="AT2849" s="158" t="s">
        <v>196</v>
      </c>
      <c r="AU2849" s="158" t="s">
        <v>190</v>
      </c>
      <c r="AV2849" s="14" t="s">
        <v>189</v>
      </c>
      <c r="AW2849" s="14" t="s">
        <v>27</v>
      </c>
      <c r="AX2849" s="14" t="s">
        <v>80</v>
      </c>
      <c r="AY2849" s="158" t="s">
        <v>182</v>
      </c>
    </row>
    <row r="2850" spans="2:65" s="1" customFormat="1" ht="33" customHeight="1">
      <c r="B2850" s="29"/>
      <c r="C2850" s="163" t="s">
        <v>2910</v>
      </c>
      <c r="D2850" s="163" t="s">
        <v>325</v>
      </c>
      <c r="E2850" s="164" t="s">
        <v>2911</v>
      </c>
      <c r="F2850" s="165" t="s">
        <v>2912</v>
      </c>
      <c r="G2850" s="166" t="s">
        <v>319</v>
      </c>
      <c r="H2850" s="167">
        <v>2</v>
      </c>
      <c r="I2850" s="168">
        <v>9070</v>
      </c>
      <c r="J2850" s="168">
        <f>ROUND(I2850*H2850,2)</f>
        <v>18140</v>
      </c>
      <c r="K2850" s="165" t="s">
        <v>188</v>
      </c>
      <c r="L2850" s="169"/>
      <c r="M2850" s="170" t="s">
        <v>1</v>
      </c>
      <c r="N2850" s="171" t="s">
        <v>38</v>
      </c>
      <c r="O2850" s="137">
        <v>0</v>
      </c>
      <c r="P2850" s="137">
        <f>O2850*H2850</f>
        <v>0</v>
      </c>
      <c r="Q2850" s="137">
        <v>1E-3</v>
      </c>
      <c r="R2850" s="137">
        <f>Q2850*H2850</f>
        <v>2E-3</v>
      </c>
      <c r="S2850" s="137">
        <v>0</v>
      </c>
      <c r="T2850" s="138">
        <f>S2850*H2850</f>
        <v>0</v>
      </c>
      <c r="AR2850" s="139" t="s">
        <v>1381</v>
      </c>
      <c r="AT2850" s="139" t="s">
        <v>325</v>
      </c>
      <c r="AU2850" s="139" t="s">
        <v>190</v>
      </c>
      <c r="AY2850" s="17" t="s">
        <v>182</v>
      </c>
      <c r="BE2850" s="140">
        <f>IF(N2850="základní",J2850,0)</f>
        <v>0</v>
      </c>
      <c r="BF2850" s="140">
        <f>IF(N2850="snížená",J2850,0)</f>
        <v>18140</v>
      </c>
      <c r="BG2850" s="140">
        <f>IF(N2850="zákl. přenesená",J2850,0)</f>
        <v>0</v>
      </c>
      <c r="BH2850" s="140">
        <f>IF(N2850="sníž. přenesená",J2850,0)</f>
        <v>0</v>
      </c>
      <c r="BI2850" s="140">
        <f>IF(N2850="nulová",J2850,0)</f>
        <v>0</v>
      </c>
      <c r="BJ2850" s="17" t="s">
        <v>190</v>
      </c>
      <c r="BK2850" s="140">
        <f>ROUND(I2850*H2850,2)</f>
        <v>18140</v>
      </c>
      <c r="BL2850" s="17" t="s">
        <v>271</v>
      </c>
      <c r="BM2850" s="139" t="s">
        <v>2913</v>
      </c>
    </row>
    <row r="2851" spans="2:65" s="1" customFormat="1" ht="19.5">
      <c r="B2851" s="29"/>
      <c r="D2851" s="141" t="s">
        <v>192</v>
      </c>
      <c r="F2851" s="142" t="s">
        <v>2912</v>
      </c>
      <c r="L2851" s="29"/>
      <c r="M2851" s="143"/>
      <c r="T2851" s="53"/>
      <c r="AT2851" s="17" t="s">
        <v>192</v>
      </c>
      <c r="AU2851" s="17" t="s">
        <v>190</v>
      </c>
    </row>
    <row r="2852" spans="2:65" s="13" customFormat="1">
      <c r="B2852" s="151"/>
      <c r="D2852" s="141" t="s">
        <v>196</v>
      </c>
      <c r="F2852" s="153" t="s">
        <v>2914</v>
      </c>
      <c r="H2852" s="154">
        <v>2</v>
      </c>
      <c r="L2852" s="151"/>
      <c r="M2852" s="155"/>
      <c r="T2852" s="156"/>
      <c r="AT2852" s="152" t="s">
        <v>196</v>
      </c>
      <c r="AU2852" s="152" t="s">
        <v>190</v>
      </c>
      <c r="AV2852" s="13" t="s">
        <v>190</v>
      </c>
      <c r="AW2852" s="13" t="s">
        <v>4</v>
      </c>
      <c r="AX2852" s="13" t="s">
        <v>80</v>
      </c>
      <c r="AY2852" s="152" t="s">
        <v>182</v>
      </c>
    </row>
    <row r="2853" spans="2:65" s="1" customFormat="1" ht="33" customHeight="1">
      <c r="B2853" s="29"/>
      <c r="C2853" s="163" t="s">
        <v>2915</v>
      </c>
      <c r="D2853" s="163" t="s">
        <v>325</v>
      </c>
      <c r="E2853" s="164" t="s">
        <v>2916</v>
      </c>
      <c r="F2853" s="165" t="s">
        <v>2917</v>
      </c>
      <c r="G2853" s="166" t="s">
        <v>319</v>
      </c>
      <c r="H2853" s="167">
        <v>3</v>
      </c>
      <c r="I2853" s="168">
        <v>9370</v>
      </c>
      <c r="J2853" s="168">
        <f>ROUND(I2853*H2853,2)</f>
        <v>28110</v>
      </c>
      <c r="K2853" s="165" t="s">
        <v>188</v>
      </c>
      <c r="L2853" s="169"/>
      <c r="M2853" s="170" t="s">
        <v>1</v>
      </c>
      <c r="N2853" s="171" t="s">
        <v>38</v>
      </c>
      <c r="O2853" s="137">
        <v>0</v>
      </c>
      <c r="P2853" s="137">
        <f>O2853*H2853</f>
        <v>0</v>
      </c>
      <c r="Q2853" s="137">
        <v>1E-3</v>
      </c>
      <c r="R2853" s="137">
        <f>Q2853*H2853</f>
        <v>3.0000000000000001E-3</v>
      </c>
      <c r="S2853" s="137">
        <v>0</v>
      </c>
      <c r="T2853" s="138">
        <f>S2853*H2853</f>
        <v>0</v>
      </c>
      <c r="AR2853" s="139" t="s">
        <v>1381</v>
      </c>
      <c r="AT2853" s="139" t="s">
        <v>325</v>
      </c>
      <c r="AU2853" s="139" t="s">
        <v>190</v>
      </c>
      <c r="AY2853" s="17" t="s">
        <v>182</v>
      </c>
      <c r="BE2853" s="140">
        <f>IF(N2853="základní",J2853,0)</f>
        <v>0</v>
      </c>
      <c r="BF2853" s="140">
        <f>IF(N2853="snížená",J2853,0)</f>
        <v>28110</v>
      </c>
      <c r="BG2853" s="140">
        <f>IF(N2853="zákl. přenesená",J2853,0)</f>
        <v>0</v>
      </c>
      <c r="BH2853" s="140">
        <f>IF(N2853="sníž. přenesená",J2853,0)</f>
        <v>0</v>
      </c>
      <c r="BI2853" s="140">
        <f>IF(N2853="nulová",J2853,0)</f>
        <v>0</v>
      </c>
      <c r="BJ2853" s="17" t="s">
        <v>190</v>
      </c>
      <c r="BK2853" s="140">
        <f>ROUND(I2853*H2853,2)</f>
        <v>28110</v>
      </c>
      <c r="BL2853" s="17" t="s">
        <v>271</v>
      </c>
      <c r="BM2853" s="139" t="s">
        <v>2918</v>
      </c>
    </row>
    <row r="2854" spans="2:65" s="1" customFormat="1" ht="19.5">
      <c r="B2854" s="29"/>
      <c r="D2854" s="141" t="s">
        <v>192</v>
      </c>
      <c r="F2854" s="142" t="s">
        <v>2917</v>
      </c>
      <c r="L2854" s="29"/>
      <c r="M2854" s="143"/>
      <c r="T2854" s="53"/>
      <c r="AT2854" s="17" t="s">
        <v>192</v>
      </c>
      <c r="AU2854" s="17" t="s">
        <v>190</v>
      </c>
    </row>
    <row r="2855" spans="2:65" s="13" customFormat="1">
      <c r="B2855" s="151"/>
      <c r="D2855" s="141" t="s">
        <v>196</v>
      </c>
      <c r="F2855" s="153" t="s">
        <v>2919</v>
      </c>
      <c r="H2855" s="154">
        <v>3</v>
      </c>
      <c r="L2855" s="151"/>
      <c r="M2855" s="155"/>
      <c r="T2855" s="156"/>
      <c r="AT2855" s="152" t="s">
        <v>196</v>
      </c>
      <c r="AU2855" s="152" t="s">
        <v>190</v>
      </c>
      <c r="AV2855" s="13" t="s">
        <v>190</v>
      </c>
      <c r="AW2855" s="13" t="s">
        <v>4</v>
      </c>
      <c r="AX2855" s="13" t="s">
        <v>80</v>
      </c>
      <c r="AY2855" s="152" t="s">
        <v>182</v>
      </c>
    </row>
    <row r="2856" spans="2:65" s="11" customFormat="1" ht="22.9" customHeight="1">
      <c r="B2856" s="118"/>
      <c r="D2856" s="119" t="s">
        <v>71</v>
      </c>
      <c r="E2856" s="127" t="s">
        <v>2920</v>
      </c>
      <c r="F2856" s="127" t="s">
        <v>2921</v>
      </c>
      <c r="J2856" s="128">
        <f>BK2856</f>
        <v>106150</v>
      </c>
      <c r="L2856" s="118"/>
      <c r="M2856" s="122"/>
      <c r="P2856" s="123">
        <f>SUM(P2857:P2861)</f>
        <v>2</v>
      </c>
      <c r="R2856" s="123">
        <f>SUM(R2857:R2861)</f>
        <v>0.27</v>
      </c>
      <c r="T2856" s="124">
        <f>SUM(T2857:T2861)</f>
        <v>0</v>
      </c>
      <c r="AR2856" s="119" t="s">
        <v>190</v>
      </c>
      <c r="AT2856" s="125" t="s">
        <v>71</v>
      </c>
      <c r="AU2856" s="125" t="s">
        <v>80</v>
      </c>
      <c r="AY2856" s="119" t="s">
        <v>182</v>
      </c>
      <c r="BK2856" s="126">
        <f>SUM(BK2857:BK2861)</f>
        <v>106150</v>
      </c>
    </row>
    <row r="2857" spans="2:65" s="1" customFormat="1" ht="16.5" customHeight="1">
      <c r="B2857" s="29"/>
      <c r="C2857" s="129" t="s">
        <v>2922</v>
      </c>
      <c r="D2857" s="129" t="s">
        <v>184</v>
      </c>
      <c r="E2857" s="130" t="s">
        <v>2923</v>
      </c>
      <c r="F2857" s="131" t="s">
        <v>2924</v>
      </c>
      <c r="G2857" s="132" t="s">
        <v>319</v>
      </c>
      <c r="H2857" s="133">
        <v>1</v>
      </c>
      <c r="I2857" s="134">
        <v>1250</v>
      </c>
      <c r="J2857" s="134">
        <f>ROUND(I2857*H2857,2)</f>
        <v>1250</v>
      </c>
      <c r="K2857" s="131" t="s">
        <v>188</v>
      </c>
      <c r="L2857" s="29"/>
      <c r="M2857" s="135" t="s">
        <v>1</v>
      </c>
      <c r="N2857" s="136" t="s">
        <v>38</v>
      </c>
      <c r="O2857" s="137">
        <v>2</v>
      </c>
      <c r="P2857" s="137">
        <f>O2857*H2857</f>
        <v>2</v>
      </c>
      <c r="Q2857" s="137">
        <v>0</v>
      </c>
      <c r="R2857" s="137">
        <f>Q2857*H2857</f>
        <v>0</v>
      </c>
      <c r="S2857" s="137">
        <v>0</v>
      </c>
      <c r="T2857" s="138">
        <f>S2857*H2857</f>
        <v>0</v>
      </c>
      <c r="AR2857" s="139" t="s">
        <v>271</v>
      </c>
      <c r="AT2857" s="139" t="s">
        <v>184</v>
      </c>
      <c r="AU2857" s="139" t="s">
        <v>190</v>
      </c>
      <c r="AY2857" s="17" t="s">
        <v>182</v>
      </c>
      <c r="BE2857" s="140">
        <f>IF(N2857="základní",J2857,0)</f>
        <v>0</v>
      </c>
      <c r="BF2857" s="140">
        <f>IF(N2857="snížená",J2857,0)</f>
        <v>1250</v>
      </c>
      <c r="BG2857" s="140">
        <f>IF(N2857="zákl. přenesená",J2857,0)</f>
        <v>0</v>
      </c>
      <c r="BH2857" s="140">
        <f>IF(N2857="sníž. přenesená",J2857,0)</f>
        <v>0</v>
      </c>
      <c r="BI2857" s="140">
        <f>IF(N2857="nulová",J2857,0)</f>
        <v>0</v>
      </c>
      <c r="BJ2857" s="17" t="s">
        <v>190</v>
      </c>
      <c r="BK2857" s="140">
        <f>ROUND(I2857*H2857,2)</f>
        <v>1250</v>
      </c>
      <c r="BL2857" s="17" t="s">
        <v>271</v>
      </c>
      <c r="BM2857" s="139" t="s">
        <v>2925</v>
      </c>
    </row>
    <row r="2858" spans="2:65" s="1" customFormat="1" ht="19.5">
      <c r="B2858" s="29"/>
      <c r="D2858" s="141" t="s">
        <v>192</v>
      </c>
      <c r="F2858" s="142" t="s">
        <v>2926</v>
      </c>
      <c r="L2858" s="29"/>
      <c r="M2858" s="143"/>
      <c r="T2858" s="53"/>
      <c r="AT2858" s="17" t="s">
        <v>192</v>
      </c>
      <c r="AU2858" s="17" t="s">
        <v>190</v>
      </c>
    </row>
    <row r="2859" spans="2:65" s="1" customFormat="1">
      <c r="B2859" s="29"/>
      <c r="D2859" s="144" t="s">
        <v>194</v>
      </c>
      <c r="F2859" s="145" t="s">
        <v>2927</v>
      </c>
      <c r="L2859" s="29"/>
      <c r="M2859" s="143"/>
      <c r="T2859" s="53"/>
      <c r="AT2859" s="17" t="s">
        <v>194</v>
      </c>
      <c r="AU2859" s="17" t="s">
        <v>190</v>
      </c>
    </row>
    <row r="2860" spans="2:65" s="1" customFormat="1" ht="21.75" customHeight="1">
      <c r="B2860" s="29"/>
      <c r="C2860" s="163" t="s">
        <v>2928</v>
      </c>
      <c r="D2860" s="163" t="s">
        <v>325</v>
      </c>
      <c r="E2860" s="164" t="s">
        <v>2929</v>
      </c>
      <c r="F2860" s="165" t="s">
        <v>2930</v>
      </c>
      <c r="G2860" s="166" t="s">
        <v>319</v>
      </c>
      <c r="H2860" s="167">
        <v>1</v>
      </c>
      <c r="I2860" s="168">
        <v>104900</v>
      </c>
      <c r="J2860" s="168">
        <f>ROUND(I2860*H2860,2)</f>
        <v>104900</v>
      </c>
      <c r="K2860" s="165" t="s">
        <v>188</v>
      </c>
      <c r="L2860" s="169"/>
      <c r="M2860" s="170" t="s">
        <v>1</v>
      </c>
      <c r="N2860" s="171" t="s">
        <v>38</v>
      </c>
      <c r="O2860" s="137">
        <v>0</v>
      </c>
      <c r="P2860" s="137">
        <f>O2860*H2860</f>
        <v>0</v>
      </c>
      <c r="Q2860" s="137">
        <v>0.27</v>
      </c>
      <c r="R2860" s="137">
        <f>Q2860*H2860</f>
        <v>0.27</v>
      </c>
      <c r="S2860" s="137">
        <v>0</v>
      </c>
      <c r="T2860" s="138">
        <f>S2860*H2860</f>
        <v>0</v>
      </c>
      <c r="AR2860" s="139" t="s">
        <v>1381</v>
      </c>
      <c r="AT2860" s="139" t="s">
        <v>325</v>
      </c>
      <c r="AU2860" s="139" t="s">
        <v>190</v>
      </c>
      <c r="AY2860" s="17" t="s">
        <v>182</v>
      </c>
      <c r="BE2860" s="140">
        <f>IF(N2860="základní",J2860,0)</f>
        <v>0</v>
      </c>
      <c r="BF2860" s="140">
        <f>IF(N2860="snížená",J2860,0)</f>
        <v>104900</v>
      </c>
      <c r="BG2860" s="140">
        <f>IF(N2860="zákl. přenesená",J2860,0)</f>
        <v>0</v>
      </c>
      <c r="BH2860" s="140">
        <f>IF(N2860="sníž. přenesená",J2860,0)</f>
        <v>0</v>
      </c>
      <c r="BI2860" s="140">
        <f>IF(N2860="nulová",J2860,0)</f>
        <v>0</v>
      </c>
      <c r="BJ2860" s="17" t="s">
        <v>190</v>
      </c>
      <c r="BK2860" s="140">
        <f>ROUND(I2860*H2860,2)</f>
        <v>104900</v>
      </c>
      <c r="BL2860" s="17" t="s">
        <v>271</v>
      </c>
      <c r="BM2860" s="139" t="s">
        <v>2931</v>
      </c>
    </row>
    <row r="2861" spans="2:65" s="1" customFormat="1">
      <c r="B2861" s="29"/>
      <c r="D2861" s="141" t="s">
        <v>192</v>
      </c>
      <c r="F2861" s="142" t="s">
        <v>2930</v>
      </c>
      <c r="L2861" s="29"/>
      <c r="M2861" s="181"/>
      <c r="N2861" s="182"/>
      <c r="O2861" s="182"/>
      <c r="P2861" s="182"/>
      <c r="Q2861" s="182"/>
      <c r="R2861" s="182"/>
      <c r="S2861" s="182"/>
      <c r="T2861" s="183"/>
      <c r="AT2861" s="17" t="s">
        <v>192</v>
      </c>
      <c r="AU2861" s="17" t="s">
        <v>190</v>
      </c>
    </row>
    <row r="2862" spans="2:65" s="1" customFormat="1" ht="6.95" customHeight="1">
      <c r="B2862" s="41"/>
      <c r="C2862" s="42"/>
      <c r="D2862" s="42"/>
      <c r="E2862" s="42"/>
      <c r="F2862" s="42"/>
      <c r="G2862" s="42"/>
      <c r="H2862" s="42"/>
      <c r="I2862" s="42"/>
      <c r="J2862" s="42"/>
      <c r="K2862" s="42"/>
      <c r="L2862" s="29"/>
    </row>
  </sheetData>
  <sheetProtection algorithmName="SHA-512" hashValue="7YZsdqVhsh+XptDxzZr4OiNZBOcD0viTbpj0a5aRd8vv9W2o4Q8MyaWA9nVrfBzd6bB72jvVud+SclL+SNvxZw==" saltValue="1L4wLY62YsrOFQ3TQPqbDw==" spinCount="100000" sheet="1" objects="1" scenarios="1" formatColumns="0" formatRows="0" autoFilter="0"/>
  <autoFilter ref="C143:K2861" xr:uid="{00000000-0009-0000-0000-000001000000}"/>
  <mergeCells count="9">
    <mergeCell ref="E87:H87"/>
    <mergeCell ref="E134:H134"/>
    <mergeCell ref="E136:H136"/>
    <mergeCell ref="L2:V2"/>
    <mergeCell ref="E7:H7"/>
    <mergeCell ref="E9:H9"/>
    <mergeCell ref="E18:H18"/>
    <mergeCell ref="E27:H27"/>
    <mergeCell ref="E85:H85"/>
  </mergeCells>
  <hyperlinks>
    <hyperlink ref="F149" r:id="rId1" xr:uid="{00000000-0004-0000-0100-000000000000}"/>
    <hyperlink ref="F157" r:id="rId2" xr:uid="{00000000-0004-0000-0100-000001000000}"/>
    <hyperlink ref="F163" r:id="rId3" xr:uid="{00000000-0004-0000-0100-000002000000}"/>
    <hyperlink ref="F168" r:id="rId4" xr:uid="{00000000-0004-0000-0100-000003000000}"/>
    <hyperlink ref="F173" r:id="rId5" xr:uid="{00000000-0004-0000-0100-000004000000}"/>
    <hyperlink ref="F178" r:id="rId6" xr:uid="{00000000-0004-0000-0100-000005000000}"/>
    <hyperlink ref="F183" r:id="rId7" xr:uid="{00000000-0004-0000-0100-000006000000}"/>
    <hyperlink ref="F189" r:id="rId8" xr:uid="{00000000-0004-0000-0100-000007000000}"/>
    <hyperlink ref="F195" r:id="rId9" xr:uid="{00000000-0004-0000-0100-000008000000}"/>
    <hyperlink ref="F200" r:id="rId10" xr:uid="{00000000-0004-0000-0100-000009000000}"/>
    <hyperlink ref="F205" r:id="rId11" xr:uid="{00000000-0004-0000-0100-00000A000000}"/>
    <hyperlink ref="F210" r:id="rId12" xr:uid="{00000000-0004-0000-0100-00000B000000}"/>
    <hyperlink ref="F214" r:id="rId13" xr:uid="{00000000-0004-0000-0100-00000C000000}"/>
    <hyperlink ref="F219" r:id="rId14" xr:uid="{00000000-0004-0000-0100-00000D000000}"/>
    <hyperlink ref="F224" r:id="rId15" xr:uid="{00000000-0004-0000-0100-00000E000000}"/>
    <hyperlink ref="F229" r:id="rId16" xr:uid="{00000000-0004-0000-0100-00000F000000}"/>
    <hyperlink ref="F233" r:id="rId17" xr:uid="{00000000-0004-0000-0100-000010000000}"/>
    <hyperlink ref="F243" r:id="rId18" xr:uid="{00000000-0004-0000-0100-000011000000}"/>
    <hyperlink ref="F251" r:id="rId19" xr:uid="{00000000-0004-0000-0100-000012000000}"/>
    <hyperlink ref="F260" r:id="rId20" xr:uid="{00000000-0004-0000-0100-000014000000}"/>
    <hyperlink ref="F268" r:id="rId21" xr:uid="{00000000-0004-0000-0100-000015000000}"/>
    <hyperlink ref="F302" r:id="rId22" xr:uid="{00000000-0004-0000-0100-000016000000}"/>
    <hyperlink ref="F314" r:id="rId23" xr:uid="{00000000-0004-0000-0100-000017000000}"/>
    <hyperlink ref="F318" r:id="rId24" xr:uid="{00000000-0004-0000-0100-000018000000}"/>
    <hyperlink ref="F326" r:id="rId25" xr:uid="{00000000-0004-0000-0100-000019000000}"/>
    <hyperlink ref="F330" r:id="rId26" xr:uid="{00000000-0004-0000-0100-00001A000000}"/>
    <hyperlink ref="F356" r:id="rId27" xr:uid="{00000000-0004-0000-0100-00001B000000}"/>
    <hyperlink ref="F360" r:id="rId28" xr:uid="{00000000-0004-0000-0100-00001C000000}"/>
    <hyperlink ref="F364" r:id="rId29" xr:uid="{00000000-0004-0000-0100-00001D000000}"/>
    <hyperlink ref="F373" r:id="rId30" xr:uid="{00000000-0004-0000-0100-00001E000000}"/>
    <hyperlink ref="F381" r:id="rId31" xr:uid="{00000000-0004-0000-0100-00001F000000}"/>
    <hyperlink ref="F388" r:id="rId32" xr:uid="{00000000-0004-0000-0100-000020000000}"/>
    <hyperlink ref="F394" r:id="rId33" xr:uid="{00000000-0004-0000-0100-000021000000}"/>
    <hyperlink ref="F397" r:id="rId34" xr:uid="{00000000-0004-0000-0100-000022000000}"/>
    <hyperlink ref="F422" r:id="rId35" xr:uid="{00000000-0004-0000-0100-000023000000}"/>
    <hyperlink ref="F538" r:id="rId36" xr:uid="{00000000-0004-0000-0100-000024000000}"/>
    <hyperlink ref="F545" r:id="rId37" xr:uid="{00000000-0004-0000-0100-000025000000}"/>
    <hyperlink ref="F571" r:id="rId38" xr:uid="{00000000-0004-0000-0100-000026000000}"/>
    <hyperlink ref="F612" r:id="rId39" xr:uid="{00000000-0004-0000-0100-000027000000}"/>
    <hyperlink ref="F622" r:id="rId40" xr:uid="{00000000-0004-0000-0100-000028000000}"/>
    <hyperlink ref="F627" r:id="rId41" xr:uid="{00000000-0004-0000-0100-000029000000}"/>
    <hyperlink ref="F645" r:id="rId42" xr:uid="{00000000-0004-0000-0100-00002A000000}"/>
    <hyperlink ref="F656" r:id="rId43" xr:uid="{00000000-0004-0000-0100-00002B000000}"/>
    <hyperlink ref="F661" r:id="rId44" xr:uid="{00000000-0004-0000-0100-00002C000000}"/>
    <hyperlink ref="F675" r:id="rId45" xr:uid="{00000000-0004-0000-0100-00002D000000}"/>
    <hyperlink ref="F715" r:id="rId46" xr:uid="{00000000-0004-0000-0100-00002E000000}"/>
    <hyperlink ref="F749" r:id="rId47" xr:uid="{00000000-0004-0000-0100-00002F000000}"/>
    <hyperlink ref="F753" r:id="rId48" xr:uid="{00000000-0004-0000-0100-000030000000}"/>
    <hyperlink ref="F757" r:id="rId49" xr:uid="{00000000-0004-0000-0100-000031000000}"/>
    <hyperlink ref="F761" r:id="rId50" xr:uid="{00000000-0004-0000-0100-000032000000}"/>
    <hyperlink ref="F791" r:id="rId51" xr:uid="{00000000-0004-0000-0100-000033000000}"/>
    <hyperlink ref="F801" r:id="rId52" xr:uid="{00000000-0004-0000-0100-000034000000}"/>
    <hyperlink ref="F838" r:id="rId53" xr:uid="{00000000-0004-0000-0100-000035000000}"/>
    <hyperlink ref="F842" r:id="rId54" xr:uid="{00000000-0004-0000-0100-000036000000}"/>
    <hyperlink ref="F848" r:id="rId55" xr:uid="{00000000-0004-0000-0100-000037000000}"/>
    <hyperlink ref="F857" r:id="rId56" xr:uid="{00000000-0004-0000-0100-000038000000}"/>
    <hyperlink ref="F872" r:id="rId57" xr:uid="{00000000-0004-0000-0100-000039000000}"/>
    <hyperlink ref="F885" r:id="rId58" xr:uid="{00000000-0004-0000-0100-00003A000000}"/>
    <hyperlink ref="F889" r:id="rId59" xr:uid="{00000000-0004-0000-0100-00003B000000}"/>
    <hyperlink ref="F897" r:id="rId60" xr:uid="{00000000-0004-0000-0100-00003C000000}"/>
    <hyperlink ref="F902" r:id="rId61" xr:uid="{00000000-0004-0000-0100-00003D000000}"/>
    <hyperlink ref="F977" r:id="rId62" xr:uid="{00000000-0004-0000-0100-00003E000000}"/>
    <hyperlink ref="F1052" r:id="rId63" xr:uid="{00000000-0004-0000-0100-00003F000000}"/>
    <hyperlink ref="F1132" r:id="rId64" xr:uid="{00000000-0004-0000-0100-000040000000}"/>
    <hyperlink ref="F1149" r:id="rId65" xr:uid="{00000000-0004-0000-0100-000041000000}"/>
    <hyperlink ref="F1153" r:id="rId66" xr:uid="{00000000-0004-0000-0100-000042000000}"/>
    <hyperlink ref="F1166" r:id="rId67" xr:uid="{00000000-0004-0000-0100-000043000000}"/>
    <hyperlink ref="F1229" r:id="rId68" xr:uid="{00000000-0004-0000-0100-000044000000}"/>
    <hyperlink ref="F1293" r:id="rId69" xr:uid="{00000000-0004-0000-0100-000045000000}"/>
    <hyperlink ref="F1297" r:id="rId70" xr:uid="{00000000-0004-0000-0100-000046000000}"/>
    <hyperlink ref="F1312" r:id="rId71" xr:uid="{00000000-0004-0000-0100-000047000000}"/>
    <hyperlink ref="F1320" r:id="rId72" xr:uid="{00000000-0004-0000-0100-000048000000}"/>
    <hyperlink ref="F1325" r:id="rId73" xr:uid="{00000000-0004-0000-0100-000049000000}"/>
    <hyperlink ref="F1345" r:id="rId74" xr:uid="{00000000-0004-0000-0100-00004B000000}"/>
    <hyperlink ref="F1350" r:id="rId75" xr:uid="{00000000-0004-0000-0100-00004C000000}"/>
    <hyperlink ref="F1355" r:id="rId76" xr:uid="{00000000-0004-0000-0100-00004D000000}"/>
    <hyperlink ref="F1361" r:id="rId77" xr:uid="{00000000-0004-0000-0100-00004E000000}"/>
    <hyperlink ref="F1366" r:id="rId78" xr:uid="{00000000-0004-0000-0100-00004F000000}"/>
    <hyperlink ref="F1370" r:id="rId79" xr:uid="{00000000-0004-0000-0100-000050000000}"/>
    <hyperlink ref="F1373" r:id="rId80" xr:uid="{00000000-0004-0000-0100-000051000000}"/>
    <hyperlink ref="F1377" r:id="rId81" xr:uid="{00000000-0004-0000-0100-000052000000}"/>
    <hyperlink ref="F1385" r:id="rId82" xr:uid="{00000000-0004-0000-0100-000053000000}"/>
    <hyperlink ref="F1393" r:id="rId83" xr:uid="{00000000-0004-0000-0100-000054000000}"/>
    <hyperlink ref="F1398" r:id="rId84" xr:uid="{00000000-0004-0000-0100-000055000000}"/>
    <hyperlink ref="F1413" r:id="rId85" xr:uid="{00000000-0004-0000-0100-000056000000}"/>
    <hyperlink ref="F1437" r:id="rId86" xr:uid="{00000000-0004-0000-0100-000057000000}"/>
    <hyperlink ref="F1470" r:id="rId87" xr:uid="{00000000-0004-0000-0100-000058000000}"/>
    <hyperlink ref="F1483" r:id="rId88" xr:uid="{00000000-0004-0000-0100-000059000000}"/>
    <hyperlink ref="F1518" r:id="rId89" xr:uid="{00000000-0004-0000-0100-00005A000000}"/>
    <hyperlink ref="F1533" r:id="rId90" xr:uid="{00000000-0004-0000-0100-00005B000000}"/>
    <hyperlink ref="F1574" r:id="rId91" xr:uid="{00000000-0004-0000-0100-00005C000000}"/>
    <hyperlink ref="F1607" r:id="rId92" xr:uid="{00000000-0004-0000-0100-00005D000000}"/>
    <hyperlink ref="F1620" r:id="rId93" xr:uid="{00000000-0004-0000-0100-00005E000000}"/>
    <hyperlink ref="F1631" r:id="rId94" xr:uid="{00000000-0004-0000-0100-00005F000000}"/>
    <hyperlink ref="F1635" r:id="rId95" xr:uid="{00000000-0004-0000-0100-000060000000}"/>
    <hyperlink ref="F1648" r:id="rId96" xr:uid="{00000000-0004-0000-0100-000061000000}"/>
    <hyperlink ref="F1658" r:id="rId97" xr:uid="{00000000-0004-0000-0100-000062000000}"/>
    <hyperlink ref="F1668" r:id="rId98" xr:uid="{00000000-0004-0000-0100-000063000000}"/>
    <hyperlink ref="F1676" r:id="rId99" xr:uid="{00000000-0004-0000-0100-000064000000}"/>
    <hyperlink ref="F1684" r:id="rId100" xr:uid="{00000000-0004-0000-0100-000065000000}"/>
    <hyperlink ref="F1699" r:id="rId101" xr:uid="{00000000-0004-0000-0100-000066000000}"/>
    <hyperlink ref="F1712" r:id="rId102" xr:uid="{00000000-0004-0000-0100-000067000000}"/>
    <hyperlink ref="F1723" r:id="rId103" xr:uid="{00000000-0004-0000-0100-000068000000}"/>
    <hyperlink ref="F1734" r:id="rId104" xr:uid="{00000000-0004-0000-0100-000069000000}"/>
    <hyperlink ref="F1746" r:id="rId105" xr:uid="{00000000-0004-0000-0100-00006A000000}"/>
    <hyperlink ref="F1756" r:id="rId106" xr:uid="{00000000-0004-0000-0100-00006B000000}"/>
    <hyperlink ref="F1767" r:id="rId107" xr:uid="{00000000-0004-0000-0100-00006C000000}"/>
    <hyperlink ref="F1773" r:id="rId108" xr:uid="{00000000-0004-0000-0100-00006D000000}"/>
    <hyperlink ref="F1777" r:id="rId109" xr:uid="{00000000-0004-0000-0100-00006E000000}"/>
    <hyperlink ref="F1793" r:id="rId110" xr:uid="{00000000-0004-0000-0100-000070000000}"/>
    <hyperlink ref="F1801" r:id="rId111" xr:uid="{00000000-0004-0000-0100-000071000000}"/>
    <hyperlink ref="F1814" r:id="rId112" xr:uid="{00000000-0004-0000-0100-000073000000}"/>
    <hyperlink ref="F1837" r:id="rId113" xr:uid="{00000000-0004-0000-0100-000074000000}"/>
    <hyperlink ref="F1848" r:id="rId114" xr:uid="{00000000-0004-0000-0100-000075000000}"/>
    <hyperlink ref="F1870" r:id="rId115" xr:uid="{00000000-0004-0000-0100-000076000000}"/>
    <hyperlink ref="F1890" r:id="rId116" xr:uid="{00000000-0004-0000-0100-000077000000}"/>
    <hyperlink ref="F1898" r:id="rId117" xr:uid="{00000000-0004-0000-0100-000078000000}"/>
    <hyperlink ref="F1910" r:id="rId118" xr:uid="{00000000-0004-0000-0100-000079000000}"/>
    <hyperlink ref="F1929" r:id="rId119" xr:uid="{00000000-0004-0000-0100-00007A000000}"/>
    <hyperlink ref="F1948" r:id="rId120" xr:uid="{00000000-0004-0000-0100-00007B000000}"/>
    <hyperlink ref="F1957" r:id="rId121" xr:uid="{00000000-0004-0000-0100-00007C000000}"/>
    <hyperlink ref="F1980" r:id="rId122" xr:uid="{00000000-0004-0000-0100-00007D000000}"/>
    <hyperlink ref="F2005" r:id="rId123" xr:uid="{00000000-0004-0000-0100-00007E000000}"/>
    <hyperlink ref="F2024" r:id="rId124" xr:uid="{00000000-0004-0000-0100-00007F000000}"/>
    <hyperlink ref="F2035" r:id="rId125" xr:uid="{00000000-0004-0000-0100-000080000000}"/>
    <hyperlink ref="F2046" r:id="rId126" xr:uid="{00000000-0004-0000-0100-000081000000}"/>
    <hyperlink ref="F2055" r:id="rId127" xr:uid="{00000000-0004-0000-0100-000082000000}"/>
    <hyperlink ref="F2068" r:id="rId128" xr:uid="{00000000-0004-0000-0100-000083000000}"/>
    <hyperlink ref="F2079" r:id="rId129" xr:uid="{00000000-0004-0000-0100-000084000000}"/>
    <hyperlink ref="F2083" r:id="rId130" xr:uid="{00000000-0004-0000-0100-000085000000}"/>
    <hyperlink ref="F2105" r:id="rId131" xr:uid="{00000000-0004-0000-0100-000087000000}"/>
    <hyperlink ref="F2111" r:id="rId132" xr:uid="{00000000-0004-0000-0100-000088000000}"/>
    <hyperlink ref="F2120" r:id="rId133" xr:uid="{00000000-0004-0000-0100-000089000000}"/>
    <hyperlink ref="F2123" r:id="rId134" xr:uid="{00000000-0004-0000-0100-00008A000000}"/>
    <hyperlink ref="F2128" r:id="rId135" xr:uid="{00000000-0004-0000-0100-00008B000000}"/>
    <hyperlink ref="F2131" r:id="rId136" xr:uid="{00000000-0004-0000-0100-00008C000000}"/>
    <hyperlink ref="F2136" r:id="rId137" xr:uid="{00000000-0004-0000-0100-00008D000000}"/>
    <hyperlink ref="F2173" r:id="rId138" xr:uid="{00000000-0004-0000-0100-00008E000000}"/>
    <hyperlink ref="F2179" r:id="rId139" xr:uid="{00000000-0004-0000-0100-00008F000000}"/>
    <hyperlink ref="F2184" r:id="rId140" xr:uid="{00000000-0004-0000-0100-000090000000}"/>
    <hyperlink ref="F2192" r:id="rId141" xr:uid="{00000000-0004-0000-0100-000091000000}"/>
    <hyperlink ref="F2206" r:id="rId142" xr:uid="{00000000-0004-0000-0100-000092000000}"/>
    <hyperlink ref="F2215" r:id="rId143" xr:uid="{00000000-0004-0000-0100-000093000000}"/>
    <hyperlink ref="F2221" r:id="rId144" xr:uid="{00000000-0004-0000-0100-000094000000}"/>
    <hyperlink ref="F2230" r:id="rId145" xr:uid="{00000000-0004-0000-0100-000095000000}"/>
    <hyperlink ref="F2236" r:id="rId146" xr:uid="{00000000-0004-0000-0100-000096000000}"/>
    <hyperlink ref="F2239" r:id="rId147" xr:uid="{00000000-0004-0000-0100-000097000000}"/>
    <hyperlink ref="F2243" r:id="rId148" xr:uid="{00000000-0004-0000-0100-000098000000}"/>
    <hyperlink ref="F2265" r:id="rId149" xr:uid="{00000000-0004-0000-0100-000099000000}"/>
    <hyperlink ref="F2290" r:id="rId150" xr:uid="{00000000-0004-0000-0100-00009A000000}"/>
    <hyperlink ref="F2297" r:id="rId151" xr:uid="{00000000-0004-0000-0100-00009B000000}"/>
    <hyperlink ref="F2305" r:id="rId152" xr:uid="{00000000-0004-0000-0100-00009C000000}"/>
    <hyperlink ref="F2312" r:id="rId153" xr:uid="{00000000-0004-0000-0100-00009D000000}"/>
    <hyperlink ref="F2320" r:id="rId154" xr:uid="{00000000-0004-0000-0100-00009E000000}"/>
    <hyperlink ref="F2328" r:id="rId155" xr:uid="{00000000-0004-0000-0100-00009F000000}"/>
    <hyperlink ref="F2336" r:id="rId156" xr:uid="{00000000-0004-0000-0100-0000A0000000}"/>
    <hyperlink ref="F2344" r:id="rId157" xr:uid="{00000000-0004-0000-0100-0000A1000000}"/>
    <hyperlink ref="F2352" r:id="rId158" xr:uid="{00000000-0004-0000-0100-0000A2000000}"/>
    <hyperlink ref="F2357" r:id="rId159" xr:uid="{00000000-0004-0000-0100-0000A3000000}"/>
    <hyperlink ref="F2364" r:id="rId160" xr:uid="{00000000-0004-0000-0100-0000A4000000}"/>
    <hyperlink ref="F2371" r:id="rId161" xr:uid="{00000000-0004-0000-0100-0000A5000000}"/>
    <hyperlink ref="F2378" r:id="rId162" xr:uid="{00000000-0004-0000-0100-0000A6000000}"/>
    <hyperlink ref="F2389" r:id="rId163" xr:uid="{00000000-0004-0000-0100-0000A7000000}"/>
    <hyperlink ref="F2397" r:id="rId164" xr:uid="{00000000-0004-0000-0100-0000A8000000}"/>
    <hyperlink ref="F2402" r:id="rId165" xr:uid="{00000000-0004-0000-0100-0000A9000000}"/>
    <hyperlink ref="F2407" r:id="rId166" xr:uid="{00000000-0004-0000-0100-0000AA000000}"/>
    <hyperlink ref="F2418" r:id="rId167" xr:uid="{00000000-0004-0000-0100-0000AB000000}"/>
    <hyperlink ref="F2426" r:id="rId168" xr:uid="{00000000-0004-0000-0100-0000AC000000}"/>
    <hyperlink ref="F2437" r:id="rId169" xr:uid="{00000000-0004-0000-0100-0000AD000000}"/>
    <hyperlink ref="F2445" r:id="rId170" xr:uid="{00000000-0004-0000-0100-0000AE000000}"/>
    <hyperlink ref="F2449" r:id="rId171" xr:uid="{00000000-0004-0000-0100-0000AF000000}"/>
    <hyperlink ref="F2455" r:id="rId172" xr:uid="{00000000-0004-0000-0100-0000B0000000}"/>
    <hyperlink ref="F2461" r:id="rId173" xr:uid="{00000000-0004-0000-0100-0000B1000000}"/>
    <hyperlink ref="F2467" r:id="rId174" xr:uid="{00000000-0004-0000-0100-0000B2000000}"/>
    <hyperlink ref="F2473" r:id="rId175" xr:uid="{00000000-0004-0000-0100-0000B3000000}"/>
    <hyperlink ref="F2479" r:id="rId176" xr:uid="{00000000-0004-0000-0100-0000B4000000}"/>
    <hyperlink ref="F2484" r:id="rId177" xr:uid="{00000000-0004-0000-0100-0000B5000000}"/>
    <hyperlink ref="F2489" r:id="rId178" xr:uid="{00000000-0004-0000-0100-0000B6000000}"/>
    <hyperlink ref="F2494" r:id="rId179" xr:uid="{00000000-0004-0000-0100-0000B7000000}"/>
    <hyperlink ref="F2499" r:id="rId180" xr:uid="{00000000-0004-0000-0100-0000B8000000}"/>
    <hyperlink ref="F2505" r:id="rId181" xr:uid="{00000000-0004-0000-0100-0000B9000000}"/>
    <hyperlink ref="F2510" r:id="rId182" xr:uid="{00000000-0004-0000-0100-0000BA000000}"/>
    <hyperlink ref="F2514" r:id="rId183" xr:uid="{00000000-0004-0000-0100-0000BB000000}"/>
    <hyperlink ref="F2518" r:id="rId184" xr:uid="{00000000-0004-0000-0100-0000BC000000}"/>
    <hyperlink ref="F2536" r:id="rId185" xr:uid="{00000000-0004-0000-0100-0000BD000000}"/>
    <hyperlink ref="F2543" r:id="rId186" xr:uid="{00000000-0004-0000-0100-0000BE000000}"/>
    <hyperlink ref="F2551" r:id="rId187" xr:uid="{00000000-0004-0000-0100-0000BF000000}"/>
    <hyperlink ref="F2555" r:id="rId188" xr:uid="{00000000-0004-0000-0100-0000C0000000}"/>
    <hyperlink ref="F2567" r:id="rId189" xr:uid="{00000000-0004-0000-0100-0000C2000000}"/>
    <hyperlink ref="F2579" r:id="rId190" xr:uid="{00000000-0004-0000-0100-0000C3000000}"/>
    <hyperlink ref="F2586" r:id="rId191" xr:uid="{00000000-0004-0000-0100-0000C5000000}"/>
    <hyperlink ref="F2590" r:id="rId192" xr:uid="{00000000-0004-0000-0100-0000C6000000}"/>
    <hyperlink ref="F2599" r:id="rId193" xr:uid="{00000000-0004-0000-0100-0000C8000000}"/>
    <hyperlink ref="F2611" r:id="rId194" xr:uid="{00000000-0004-0000-0100-0000CA000000}"/>
    <hyperlink ref="F2631" r:id="rId195" xr:uid="{00000000-0004-0000-0100-0000CB000000}"/>
    <hyperlink ref="F2638" r:id="rId196" xr:uid="{00000000-0004-0000-0100-0000CC000000}"/>
    <hyperlink ref="F2642" r:id="rId197" xr:uid="{00000000-0004-0000-0100-0000CD000000}"/>
    <hyperlink ref="F2652" r:id="rId198" xr:uid="{00000000-0004-0000-0100-0000CE000000}"/>
    <hyperlink ref="F2662" r:id="rId199" xr:uid="{00000000-0004-0000-0100-0000CF000000}"/>
    <hyperlink ref="F2667" r:id="rId200" xr:uid="{00000000-0004-0000-0100-0000D0000000}"/>
    <hyperlink ref="F2677" r:id="rId201" xr:uid="{00000000-0004-0000-0100-0000D1000000}"/>
    <hyperlink ref="F2683" r:id="rId202" xr:uid="{00000000-0004-0000-0100-0000D2000000}"/>
    <hyperlink ref="F2687" r:id="rId203" xr:uid="{00000000-0004-0000-0100-0000D3000000}"/>
    <hyperlink ref="F2700" r:id="rId204" xr:uid="{00000000-0004-0000-0100-0000D4000000}"/>
    <hyperlink ref="F2704" r:id="rId205" xr:uid="{00000000-0004-0000-0100-0000D5000000}"/>
    <hyperlink ref="F2722" r:id="rId206" xr:uid="{00000000-0004-0000-0100-0000D6000000}"/>
    <hyperlink ref="F2736" r:id="rId207" xr:uid="{00000000-0004-0000-0100-0000D7000000}"/>
    <hyperlink ref="F2744" r:id="rId208" xr:uid="{00000000-0004-0000-0100-0000D8000000}"/>
    <hyperlink ref="F2755" r:id="rId209" xr:uid="{00000000-0004-0000-0100-0000D9000000}"/>
    <hyperlink ref="F2764" r:id="rId210" xr:uid="{00000000-0004-0000-0100-0000DA000000}"/>
    <hyperlink ref="F2768" r:id="rId211" xr:uid="{00000000-0004-0000-0100-0000DB000000}"/>
    <hyperlink ref="F2772" r:id="rId212" xr:uid="{00000000-0004-0000-0100-0000DC000000}"/>
    <hyperlink ref="F2777" r:id="rId213" xr:uid="{00000000-0004-0000-0100-0000DD000000}"/>
    <hyperlink ref="F2785" r:id="rId214" xr:uid="{00000000-0004-0000-0100-0000DE000000}"/>
    <hyperlink ref="F2798" r:id="rId215" xr:uid="{00000000-0004-0000-0100-0000DF000000}"/>
    <hyperlink ref="F2811" r:id="rId216" xr:uid="{00000000-0004-0000-0100-0000E0000000}"/>
    <hyperlink ref="F2819" r:id="rId217" xr:uid="{00000000-0004-0000-0100-0000E1000000}"/>
    <hyperlink ref="F2827" r:id="rId218" xr:uid="{00000000-0004-0000-0100-0000E2000000}"/>
    <hyperlink ref="F2841" r:id="rId219" xr:uid="{00000000-0004-0000-0100-0000E3000000}"/>
    <hyperlink ref="F2859" r:id="rId220" xr:uid="{00000000-0004-0000-0100-0000E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2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70"/>
  <sheetViews>
    <sheetView showGridLines="0" workbookViewId="0">
      <selection activeCell="J17" sqref="J1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7" t="s">
        <v>84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4.95" customHeight="1">
      <c r="B4" s="20"/>
      <c r="D4" s="21" t="s">
        <v>110</v>
      </c>
      <c r="L4" s="20"/>
      <c r="M4" s="86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21" t="str">
        <f>'Rekapitulace stavby'!K6</f>
        <v>Rodinný dům</v>
      </c>
      <c r="F7" s="222"/>
      <c r="G7" s="222"/>
      <c r="H7" s="222"/>
      <c r="L7" s="20"/>
    </row>
    <row r="8" spans="2:46" s="1" customFormat="1" ht="12" customHeight="1">
      <c r="B8" s="29"/>
      <c r="D8" s="26" t="s">
        <v>123</v>
      </c>
      <c r="L8" s="29"/>
    </row>
    <row r="9" spans="2:46" s="1" customFormat="1" ht="16.5" customHeight="1">
      <c r="B9" s="29"/>
      <c r="E9" s="211" t="s">
        <v>2932</v>
      </c>
      <c r="F9" s="220"/>
      <c r="G9" s="220"/>
      <c r="H9" s="220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6" t="s">
        <v>15</v>
      </c>
      <c r="F11" s="24" t="s">
        <v>16</v>
      </c>
      <c r="I11" s="26" t="s">
        <v>17</v>
      </c>
      <c r="J11" s="24" t="s">
        <v>1</v>
      </c>
      <c r="L11" s="29"/>
    </row>
    <row r="12" spans="2:46" s="1" customFormat="1" ht="12" customHeight="1">
      <c r="B12" s="29"/>
      <c r="D12" s="26" t="s">
        <v>19</v>
      </c>
      <c r="F12" s="24"/>
      <c r="I12" s="26" t="s">
        <v>20</v>
      </c>
      <c r="J12" s="49">
        <f>'Rekapitulace stavby'!AN8</f>
        <v>0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6" t="s">
        <v>21</v>
      </c>
      <c r="I14" s="26" t="s">
        <v>22</v>
      </c>
      <c r="J14" s="24" t="s">
        <v>1</v>
      </c>
      <c r="L14" s="29"/>
    </row>
    <row r="15" spans="2:46" s="1" customFormat="1" ht="18" customHeight="1">
      <c r="B15" s="29"/>
      <c r="E15" s="24"/>
      <c r="I15" s="26" t="s">
        <v>23</v>
      </c>
      <c r="J15" s="24" t="s">
        <v>1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6" t="s">
        <v>24</v>
      </c>
      <c r="I17" s="26" t="s">
        <v>22</v>
      </c>
      <c r="J17" s="24" t="str">
        <f>'Rekapitulace stavby'!AN13</f>
        <v/>
      </c>
      <c r="L17" s="29"/>
    </row>
    <row r="18" spans="2:12" s="1" customFormat="1" ht="18" customHeight="1">
      <c r="B18" s="29"/>
      <c r="E18" s="195" t="str">
        <f>'Rekapitulace stavby'!E14</f>
        <v xml:space="preserve"> </v>
      </c>
      <c r="F18" s="195"/>
      <c r="G18" s="195"/>
      <c r="H18" s="195"/>
      <c r="I18" s="26" t="s">
        <v>23</v>
      </c>
      <c r="J18" s="24" t="str">
        <f>'Rekapitulace stavby'!AN14</f>
        <v/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6" t="s">
        <v>26</v>
      </c>
      <c r="I20" s="26" t="s">
        <v>22</v>
      </c>
      <c r="J20" s="24"/>
      <c r="L20" s="29"/>
    </row>
    <row r="21" spans="2:12" s="1" customFormat="1" ht="18" customHeight="1">
      <c r="B21" s="29"/>
      <c r="E21" s="24"/>
      <c r="I21" s="26" t="s">
        <v>23</v>
      </c>
      <c r="J21" s="24"/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6" t="s">
        <v>28</v>
      </c>
      <c r="I23" s="26" t="s">
        <v>22</v>
      </c>
      <c r="J23" s="24" t="s">
        <v>29</v>
      </c>
      <c r="L23" s="29"/>
    </row>
    <row r="24" spans="2:12" s="1" customFormat="1" ht="18" customHeight="1">
      <c r="B24" s="29"/>
      <c r="E24" s="24" t="s">
        <v>30</v>
      </c>
      <c r="I24" s="26" t="s">
        <v>23</v>
      </c>
      <c r="J24" s="24" t="s">
        <v>1</v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6" t="s">
        <v>31</v>
      </c>
      <c r="L26" s="29"/>
    </row>
    <row r="27" spans="2:12" s="7" customFormat="1" ht="16.5" customHeight="1">
      <c r="B27" s="87"/>
      <c r="E27" s="197" t="s">
        <v>1</v>
      </c>
      <c r="F27" s="197"/>
      <c r="G27" s="197"/>
      <c r="H27" s="197"/>
      <c r="L27" s="87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8" t="s">
        <v>32</v>
      </c>
      <c r="J30" s="63">
        <f>ROUND(J118, 2)</f>
        <v>507802.06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34</v>
      </c>
      <c r="I32" s="32" t="s">
        <v>33</v>
      </c>
      <c r="J32" s="32" t="s">
        <v>35</v>
      </c>
      <c r="L32" s="29"/>
    </row>
    <row r="33" spans="2:12" s="1" customFormat="1" ht="14.45" customHeight="1">
      <c r="B33" s="29"/>
      <c r="D33" s="52" t="s">
        <v>36</v>
      </c>
      <c r="E33" s="26" t="s">
        <v>37</v>
      </c>
      <c r="F33" s="89">
        <f>ROUND((SUM(BE118:BE169)),  2)</f>
        <v>0</v>
      </c>
      <c r="I33" s="90">
        <v>0.21</v>
      </c>
      <c r="J33" s="89">
        <f>ROUND(((SUM(BE118:BE169))*I33),  2)</f>
        <v>0</v>
      </c>
      <c r="L33" s="29"/>
    </row>
    <row r="34" spans="2:12" s="1" customFormat="1" ht="14.45" customHeight="1">
      <c r="B34" s="29"/>
      <c r="E34" s="26" t="s">
        <v>38</v>
      </c>
      <c r="F34" s="89">
        <f>ROUND((SUM(BF118:BF169)),  2)</f>
        <v>507802.06</v>
      </c>
      <c r="I34" s="90">
        <v>0.12</v>
      </c>
      <c r="J34" s="89">
        <f>ROUND(((SUM(BF118:BF169))*I34),  2)</f>
        <v>60936.25</v>
      </c>
      <c r="L34" s="29"/>
    </row>
    <row r="35" spans="2:12" s="1" customFormat="1" ht="14.45" hidden="1" customHeight="1">
      <c r="B35" s="29"/>
      <c r="E35" s="26" t="s">
        <v>39</v>
      </c>
      <c r="F35" s="89">
        <f>ROUND((SUM(BG118:BG169)),  2)</f>
        <v>0</v>
      </c>
      <c r="I35" s="90">
        <v>0.21</v>
      </c>
      <c r="J35" s="89">
        <f>0</f>
        <v>0</v>
      </c>
      <c r="L35" s="29"/>
    </row>
    <row r="36" spans="2:12" s="1" customFormat="1" ht="14.45" hidden="1" customHeight="1">
      <c r="B36" s="29"/>
      <c r="E36" s="26" t="s">
        <v>40</v>
      </c>
      <c r="F36" s="89">
        <f>ROUND((SUM(BH118:BH169)),  2)</f>
        <v>0</v>
      </c>
      <c r="I36" s="90">
        <v>0.12</v>
      </c>
      <c r="J36" s="89">
        <f>0</f>
        <v>0</v>
      </c>
      <c r="L36" s="29"/>
    </row>
    <row r="37" spans="2:12" s="1" customFormat="1" ht="14.45" hidden="1" customHeight="1">
      <c r="B37" s="29"/>
      <c r="E37" s="26" t="s">
        <v>41</v>
      </c>
      <c r="F37" s="89">
        <f>ROUND((SUM(BI118:BI169)),  2)</f>
        <v>0</v>
      </c>
      <c r="I37" s="90">
        <v>0</v>
      </c>
      <c r="J37" s="89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1"/>
      <c r="D39" s="92" t="s">
        <v>42</v>
      </c>
      <c r="E39" s="54"/>
      <c r="F39" s="54"/>
      <c r="G39" s="93" t="s">
        <v>43</v>
      </c>
      <c r="H39" s="94" t="s">
        <v>44</v>
      </c>
      <c r="I39" s="54"/>
      <c r="J39" s="95">
        <f>SUM(J30:J37)</f>
        <v>568738.31000000006</v>
      </c>
      <c r="K39" s="96"/>
      <c r="L39" s="29"/>
    </row>
    <row r="40" spans="2:12" s="1" customFormat="1" ht="14.45" customHeight="1">
      <c r="B40" s="29"/>
      <c r="L40" s="29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29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9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29"/>
      <c r="D61" s="40" t="s">
        <v>47</v>
      </c>
      <c r="E61" s="31"/>
      <c r="F61" s="97" t="s">
        <v>48</v>
      </c>
      <c r="G61" s="40" t="s">
        <v>47</v>
      </c>
      <c r="H61" s="31"/>
      <c r="I61" s="31"/>
      <c r="J61" s="98" t="s">
        <v>48</v>
      </c>
      <c r="K61" s="31"/>
      <c r="L61" s="29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29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9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29"/>
      <c r="D76" s="40" t="s">
        <v>47</v>
      </c>
      <c r="E76" s="31"/>
      <c r="F76" s="97" t="s">
        <v>48</v>
      </c>
      <c r="G76" s="40" t="s">
        <v>47</v>
      </c>
      <c r="H76" s="31"/>
      <c r="I76" s="31"/>
      <c r="J76" s="98" t="s">
        <v>48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21" t="s">
        <v>134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6" t="s">
        <v>14</v>
      </c>
      <c r="L84" s="29"/>
    </row>
    <row r="85" spans="2:47" s="1" customFormat="1" ht="16.5" customHeight="1">
      <c r="B85" s="29"/>
      <c r="E85" s="221" t="str">
        <f>E7</f>
        <v>Rodinný dům</v>
      </c>
      <c r="F85" s="222"/>
      <c r="G85" s="222"/>
      <c r="H85" s="222"/>
      <c r="L85" s="29"/>
    </row>
    <row r="86" spans="2:47" s="1" customFormat="1" ht="12" customHeight="1">
      <c r="B86" s="29"/>
      <c r="C86" s="26" t="s">
        <v>123</v>
      </c>
      <c r="L86" s="29"/>
    </row>
    <row r="87" spans="2:47" s="1" customFormat="1" ht="16.5" customHeight="1">
      <c r="B87" s="29"/>
      <c r="E87" s="211" t="str">
        <f>E9</f>
        <v>SO.02 - Oplocení</v>
      </c>
      <c r="F87" s="220"/>
      <c r="G87" s="220"/>
      <c r="H87" s="220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6" t="s">
        <v>19</v>
      </c>
      <c r="F89" s="24">
        <f>F12</f>
        <v>0</v>
      </c>
      <c r="I89" s="26" t="s">
        <v>20</v>
      </c>
      <c r="J89" s="49">
        <f>IF(J12="","",J12)</f>
        <v>0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6" t="s">
        <v>21</v>
      </c>
      <c r="F91" s="24">
        <f>E15</f>
        <v>0</v>
      </c>
      <c r="I91" s="26" t="s">
        <v>26</v>
      </c>
      <c r="J91" s="27">
        <f>E21</f>
        <v>0</v>
      </c>
      <c r="L91" s="29"/>
    </row>
    <row r="92" spans="2:47" s="1" customFormat="1" ht="15.2" customHeight="1">
      <c r="B92" s="29"/>
      <c r="C92" s="26" t="s">
        <v>24</v>
      </c>
      <c r="F92" s="24" t="str">
        <f>IF(E18="","",E18)</f>
        <v xml:space="preserve"> </v>
      </c>
      <c r="I92" s="26" t="s">
        <v>28</v>
      </c>
      <c r="J92" s="27" t="str">
        <f>E24</f>
        <v>Adam Růžička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9" t="s">
        <v>135</v>
      </c>
      <c r="D94" s="91"/>
      <c r="E94" s="91"/>
      <c r="F94" s="91"/>
      <c r="G94" s="91"/>
      <c r="H94" s="91"/>
      <c r="I94" s="91"/>
      <c r="J94" s="100" t="s">
        <v>136</v>
      </c>
      <c r="K94" s="91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101" t="s">
        <v>137</v>
      </c>
      <c r="J96" s="63">
        <f>J118</f>
        <v>507802.05999999994</v>
      </c>
      <c r="L96" s="29"/>
      <c r="AU96" s="17" t="s">
        <v>138</v>
      </c>
    </row>
    <row r="97" spans="2:12" s="8" customFormat="1" ht="24.95" customHeight="1">
      <c r="B97" s="102"/>
      <c r="D97" s="103" t="s">
        <v>139</v>
      </c>
      <c r="E97" s="104"/>
      <c r="F97" s="104"/>
      <c r="G97" s="104"/>
      <c r="H97" s="104"/>
      <c r="I97" s="104"/>
      <c r="J97" s="105">
        <f>J119</f>
        <v>507802.05999999994</v>
      </c>
      <c r="L97" s="102"/>
    </row>
    <row r="98" spans="2:12" s="9" customFormat="1" ht="19.899999999999999" customHeight="1">
      <c r="B98" s="106"/>
      <c r="D98" s="107" t="s">
        <v>142</v>
      </c>
      <c r="E98" s="108"/>
      <c r="F98" s="108"/>
      <c r="G98" s="108"/>
      <c r="H98" s="108"/>
      <c r="I98" s="108"/>
      <c r="J98" s="109">
        <f>J120</f>
        <v>507802.05999999994</v>
      </c>
      <c r="L98" s="106"/>
    </row>
    <row r="99" spans="2:12" s="1" customFormat="1" ht="21.75" customHeight="1">
      <c r="B99" s="29"/>
      <c r="L99" s="29"/>
    </row>
    <row r="100" spans="2:12" s="1" customFormat="1" ht="6.95" customHeight="1"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29"/>
    </row>
    <row r="104" spans="2:12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9"/>
    </row>
    <row r="105" spans="2:12" s="1" customFormat="1" ht="24.95" customHeight="1">
      <c r="B105" s="29"/>
      <c r="C105" s="21" t="s">
        <v>167</v>
      </c>
      <c r="L105" s="29"/>
    </row>
    <row r="106" spans="2:12" s="1" customFormat="1" ht="6.95" customHeight="1">
      <c r="B106" s="29"/>
      <c r="L106" s="29"/>
    </row>
    <row r="107" spans="2:12" s="1" customFormat="1" ht="12" customHeight="1">
      <c r="B107" s="29"/>
      <c r="C107" s="26" t="s">
        <v>14</v>
      </c>
      <c r="L107" s="29"/>
    </row>
    <row r="108" spans="2:12" s="1" customFormat="1" ht="16.5" customHeight="1">
      <c r="B108" s="29"/>
      <c r="E108" s="221" t="str">
        <f>E7</f>
        <v>Rodinný dům</v>
      </c>
      <c r="F108" s="222"/>
      <c r="G108" s="222"/>
      <c r="H108" s="222"/>
      <c r="L108" s="29"/>
    </row>
    <row r="109" spans="2:12" s="1" customFormat="1" ht="12" customHeight="1">
      <c r="B109" s="29"/>
      <c r="C109" s="26" t="s">
        <v>123</v>
      </c>
      <c r="L109" s="29"/>
    </row>
    <row r="110" spans="2:12" s="1" customFormat="1" ht="16.5" customHeight="1">
      <c r="B110" s="29"/>
      <c r="E110" s="211" t="str">
        <f>E9</f>
        <v>SO.02 - Oplocení</v>
      </c>
      <c r="F110" s="220"/>
      <c r="G110" s="220"/>
      <c r="H110" s="220"/>
      <c r="L110" s="29"/>
    </row>
    <row r="111" spans="2:12" s="1" customFormat="1" ht="6.95" customHeight="1">
      <c r="B111" s="29"/>
      <c r="L111" s="29"/>
    </row>
    <row r="112" spans="2:12" s="1" customFormat="1" ht="12" customHeight="1">
      <c r="B112" s="29"/>
      <c r="C112" s="26" t="s">
        <v>19</v>
      </c>
      <c r="F112" s="24">
        <f>F12</f>
        <v>0</v>
      </c>
      <c r="I112" s="26" t="s">
        <v>20</v>
      </c>
      <c r="J112" s="49">
        <f>IF(J12="","",J12)</f>
        <v>0</v>
      </c>
      <c r="L112" s="29"/>
    </row>
    <row r="113" spans="2:65" s="1" customFormat="1" ht="6.95" customHeight="1">
      <c r="B113" s="29"/>
      <c r="L113" s="29"/>
    </row>
    <row r="114" spans="2:65" s="1" customFormat="1" ht="15.2" customHeight="1">
      <c r="B114" s="29"/>
      <c r="C114" s="26" t="s">
        <v>21</v>
      </c>
      <c r="F114" s="24">
        <f>E15</f>
        <v>0</v>
      </c>
      <c r="I114" s="26" t="s">
        <v>26</v>
      </c>
      <c r="J114" s="27">
        <f>E21</f>
        <v>0</v>
      </c>
      <c r="L114" s="29"/>
    </row>
    <row r="115" spans="2:65" s="1" customFormat="1" ht="15.2" customHeight="1">
      <c r="B115" s="29"/>
      <c r="C115" s="26" t="s">
        <v>24</v>
      </c>
      <c r="F115" s="24" t="str">
        <f>IF(E18="","",E18)</f>
        <v xml:space="preserve"> </v>
      </c>
      <c r="I115" s="26" t="s">
        <v>28</v>
      </c>
      <c r="J115" s="27" t="str">
        <f>E24</f>
        <v>Adam Růžička</v>
      </c>
      <c r="L115" s="29"/>
    </row>
    <row r="116" spans="2:65" s="1" customFormat="1" ht="10.35" customHeight="1">
      <c r="B116" s="29"/>
      <c r="L116" s="29"/>
    </row>
    <row r="117" spans="2:65" s="10" customFormat="1" ht="29.25" customHeight="1">
      <c r="B117" s="110"/>
      <c r="C117" s="111" t="s">
        <v>168</v>
      </c>
      <c r="D117" s="112" t="s">
        <v>57</v>
      </c>
      <c r="E117" s="112" t="s">
        <v>53</v>
      </c>
      <c r="F117" s="112" t="s">
        <v>54</v>
      </c>
      <c r="G117" s="112" t="s">
        <v>169</v>
      </c>
      <c r="H117" s="112" t="s">
        <v>170</v>
      </c>
      <c r="I117" s="112" t="s">
        <v>171</v>
      </c>
      <c r="J117" s="112" t="s">
        <v>136</v>
      </c>
      <c r="K117" s="113" t="s">
        <v>172</v>
      </c>
      <c r="L117" s="110"/>
      <c r="M117" s="56" t="s">
        <v>1</v>
      </c>
      <c r="N117" s="57" t="s">
        <v>36</v>
      </c>
      <c r="O117" s="57" t="s">
        <v>173</v>
      </c>
      <c r="P117" s="57" t="s">
        <v>174</v>
      </c>
      <c r="Q117" s="57" t="s">
        <v>175</v>
      </c>
      <c r="R117" s="57" t="s">
        <v>176</v>
      </c>
      <c r="S117" s="57" t="s">
        <v>177</v>
      </c>
      <c r="T117" s="58" t="s">
        <v>178</v>
      </c>
    </row>
    <row r="118" spans="2:65" s="1" customFormat="1" ht="22.9" customHeight="1">
      <c r="B118" s="29"/>
      <c r="C118" s="61" t="s">
        <v>179</v>
      </c>
      <c r="J118" s="114">
        <f>BK118</f>
        <v>507802.05999999994</v>
      </c>
      <c r="L118" s="29"/>
      <c r="M118" s="59"/>
      <c r="N118" s="50"/>
      <c r="O118" s="50"/>
      <c r="P118" s="115">
        <f>P119</f>
        <v>255.178392</v>
      </c>
      <c r="Q118" s="50"/>
      <c r="R118" s="115">
        <f>R119</f>
        <v>42.304015020000001</v>
      </c>
      <c r="S118" s="50"/>
      <c r="T118" s="116">
        <f>T119</f>
        <v>0</v>
      </c>
      <c r="AT118" s="17" t="s">
        <v>71</v>
      </c>
      <c r="AU118" s="17" t="s">
        <v>138</v>
      </c>
      <c r="BK118" s="117">
        <f>BK119</f>
        <v>507802.05999999994</v>
      </c>
    </row>
    <row r="119" spans="2:65" s="11" customFormat="1" ht="25.9" customHeight="1">
      <c r="B119" s="118"/>
      <c r="D119" s="119" t="s">
        <v>71</v>
      </c>
      <c r="E119" s="120" t="s">
        <v>180</v>
      </c>
      <c r="F119" s="120" t="s">
        <v>181</v>
      </c>
      <c r="J119" s="121">
        <f>BK119</f>
        <v>507802.05999999994</v>
      </c>
      <c r="L119" s="118"/>
      <c r="M119" s="122"/>
      <c r="P119" s="123">
        <f>P120</f>
        <v>255.178392</v>
      </c>
      <c r="R119" s="123">
        <f>R120</f>
        <v>42.304015020000001</v>
      </c>
      <c r="T119" s="124">
        <f>T120</f>
        <v>0</v>
      </c>
      <c r="AR119" s="119" t="s">
        <v>80</v>
      </c>
      <c r="AT119" s="125" t="s">
        <v>71</v>
      </c>
      <c r="AU119" s="125" t="s">
        <v>72</v>
      </c>
      <c r="AY119" s="119" t="s">
        <v>182</v>
      </c>
      <c r="BK119" s="126">
        <f>BK120</f>
        <v>507802.05999999994</v>
      </c>
    </row>
    <row r="120" spans="2:65" s="11" customFormat="1" ht="22.9" customHeight="1">
      <c r="B120" s="118"/>
      <c r="D120" s="119" t="s">
        <v>71</v>
      </c>
      <c r="E120" s="127" t="s">
        <v>106</v>
      </c>
      <c r="F120" s="127" t="s">
        <v>482</v>
      </c>
      <c r="J120" s="128">
        <f>BK120</f>
        <v>507802.05999999994</v>
      </c>
      <c r="L120" s="118"/>
      <c r="M120" s="122"/>
      <c r="P120" s="123">
        <f>SUM(P121:P169)</f>
        <v>255.178392</v>
      </c>
      <c r="R120" s="123">
        <f>SUM(R121:R169)</f>
        <v>42.304015020000001</v>
      </c>
      <c r="T120" s="124">
        <f>SUM(T121:T169)</f>
        <v>0</v>
      </c>
      <c r="AR120" s="119" t="s">
        <v>80</v>
      </c>
      <c r="AT120" s="125" t="s">
        <v>71</v>
      </c>
      <c r="AU120" s="125" t="s">
        <v>80</v>
      </c>
      <c r="AY120" s="119" t="s">
        <v>182</v>
      </c>
      <c r="BK120" s="126">
        <f>SUM(BK121:BK169)</f>
        <v>507802.05999999994</v>
      </c>
    </row>
    <row r="121" spans="2:65" s="1" customFormat="1" ht="24.2" customHeight="1">
      <c r="B121" s="29"/>
      <c r="C121" s="129" t="s">
        <v>106</v>
      </c>
      <c r="D121" s="129" t="s">
        <v>184</v>
      </c>
      <c r="E121" s="130" t="s">
        <v>2933</v>
      </c>
      <c r="F121" s="131" t="s">
        <v>2934</v>
      </c>
      <c r="G121" s="132" t="s">
        <v>319</v>
      </c>
      <c r="H121" s="133">
        <v>44</v>
      </c>
      <c r="I121" s="134">
        <v>429</v>
      </c>
      <c r="J121" s="134">
        <f>ROUND(I121*H121,2)</f>
        <v>18876</v>
      </c>
      <c r="K121" s="131" t="s">
        <v>188</v>
      </c>
      <c r="L121" s="29"/>
      <c r="M121" s="135" t="s">
        <v>1</v>
      </c>
      <c r="N121" s="136" t="s">
        <v>38</v>
      </c>
      <c r="O121" s="137">
        <v>0.36</v>
      </c>
      <c r="P121" s="137">
        <f>O121*H121</f>
        <v>15.84</v>
      </c>
      <c r="Q121" s="137">
        <v>0.17488999999999999</v>
      </c>
      <c r="R121" s="137">
        <f>Q121*H121</f>
        <v>7.6951599999999996</v>
      </c>
      <c r="S121" s="137">
        <v>0</v>
      </c>
      <c r="T121" s="138">
        <f>S121*H121</f>
        <v>0</v>
      </c>
      <c r="AR121" s="139" t="s">
        <v>189</v>
      </c>
      <c r="AT121" s="139" t="s">
        <v>184</v>
      </c>
      <c r="AU121" s="139" t="s">
        <v>190</v>
      </c>
      <c r="AY121" s="17" t="s">
        <v>182</v>
      </c>
      <c r="BE121" s="140">
        <f>IF(N121="základní",J121,0)</f>
        <v>0</v>
      </c>
      <c r="BF121" s="140">
        <f>IF(N121="snížená",J121,0)</f>
        <v>18876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7" t="s">
        <v>190</v>
      </c>
      <c r="BK121" s="140">
        <f>ROUND(I121*H121,2)</f>
        <v>18876</v>
      </c>
      <c r="BL121" s="17" t="s">
        <v>189</v>
      </c>
      <c r="BM121" s="139" t="s">
        <v>2935</v>
      </c>
    </row>
    <row r="122" spans="2:65" s="1" customFormat="1" ht="29.25">
      <c r="B122" s="29"/>
      <c r="D122" s="141" t="s">
        <v>192</v>
      </c>
      <c r="F122" s="142" t="s">
        <v>2936</v>
      </c>
      <c r="L122" s="29"/>
      <c r="M122" s="143"/>
      <c r="T122" s="53"/>
      <c r="AT122" s="17" t="s">
        <v>192</v>
      </c>
      <c r="AU122" s="17" t="s">
        <v>190</v>
      </c>
    </row>
    <row r="123" spans="2:65" s="1" customFormat="1">
      <c r="B123" s="29"/>
      <c r="D123" s="144" t="s">
        <v>194</v>
      </c>
      <c r="F123" s="145" t="s">
        <v>2937</v>
      </c>
      <c r="L123" s="29"/>
      <c r="M123" s="143"/>
      <c r="T123" s="53"/>
      <c r="AT123" s="17" t="s">
        <v>194</v>
      </c>
      <c r="AU123" s="17" t="s">
        <v>190</v>
      </c>
    </row>
    <row r="124" spans="2:65" s="13" customFormat="1">
      <c r="B124" s="151"/>
      <c r="D124" s="141" t="s">
        <v>196</v>
      </c>
      <c r="E124" s="152" t="s">
        <v>1</v>
      </c>
      <c r="F124" s="153" t="s">
        <v>649</v>
      </c>
      <c r="H124" s="154">
        <v>44</v>
      </c>
      <c r="L124" s="151"/>
      <c r="M124" s="155"/>
      <c r="T124" s="156"/>
      <c r="AT124" s="152" t="s">
        <v>196</v>
      </c>
      <c r="AU124" s="152" t="s">
        <v>190</v>
      </c>
      <c r="AV124" s="13" t="s">
        <v>190</v>
      </c>
      <c r="AW124" s="13" t="s">
        <v>27</v>
      </c>
      <c r="AX124" s="13" t="s">
        <v>80</v>
      </c>
      <c r="AY124" s="152" t="s">
        <v>182</v>
      </c>
    </row>
    <row r="125" spans="2:65" s="1" customFormat="1" ht="24.2" customHeight="1">
      <c r="B125" s="29"/>
      <c r="C125" s="163" t="s">
        <v>189</v>
      </c>
      <c r="D125" s="163" t="s">
        <v>325</v>
      </c>
      <c r="E125" s="164" t="s">
        <v>2938</v>
      </c>
      <c r="F125" s="165" t="s">
        <v>2939</v>
      </c>
      <c r="G125" s="166" t="s">
        <v>319</v>
      </c>
      <c r="H125" s="167">
        <v>44</v>
      </c>
      <c r="I125" s="168">
        <v>173</v>
      </c>
      <c r="J125" s="168">
        <f>ROUND(I125*H125,2)</f>
        <v>7612</v>
      </c>
      <c r="K125" s="165" t="s">
        <v>188</v>
      </c>
      <c r="L125" s="169"/>
      <c r="M125" s="170" t="s">
        <v>1</v>
      </c>
      <c r="N125" s="171" t="s">
        <v>38</v>
      </c>
      <c r="O125" s="137">
        <v>0</v>
      </c>
      <c r="P125" s="137">
        <f>O125*H125</f>
        <v>0</v>
      </c>
      <c r="Q125" s="137">
        <v>2.8999999999999998E-3</v>
      </c>
      <c r="R125" s="137">
        <f>Q125*H125</f>
        <v>0.12759999999999999</v>
      </c>
      <c r="S125" s="137">
        <v>0</v>
      </c>
      <c r="T125" s="138">
        <f>S125*H125</f>
        <v>0</v>
      </c>
      <c r="AR125" s="139" t="s">
        <v>202</v>
      </c>
      <c r="AT125" s="139" t="s">
        <v>325</v>
      </c>
      <c r="AU125" s="139" t="s">
        <v>190</v>
      </c>
      <c r="AY125" s="17" t="s">
        <v>182</v>
      </c>
      <c r="BE125" s="140">
        <f>IF(N125="základní",J125,0)</f>
        <v>0</v>
      </c>
      <c r="BF125" s="140">
        <f>IF(N125="snížená",J125,0)</f>
        <v>7612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7" t="s">
        <v>190</v>
      </c>
      <c r="BK125" s="140">
        <f>ROUND(I125*H125,2)</f>
        <v>7612</v>
      </c>
      <c r="BL125" s="17" t="s">
        <v>189</v>
      </c>
      <c r="BM125" s="139" t="s">
        <v>2940</v>
      </c>
    </row>
    <row r="126" spans="2:65" s="1" customFormat="1">
      <c r="B126" s="29"/>
      <c r="D126" s="141" t="s">
        <v>192</v>
      </c>
      <c r="F126" s="142" t="s">
        <v>2939</v>
      </c>
      <c r="L126" s="29"/>
      <c r="M126" s="143"/>
      <c r="T126" s="53"/>
      <c r="AT126" s="17" t="s">
        <v>192</v>
      </c>
      <c r="AU126" s="17" t="s">
        <v>190</v>
      </c>
    </row>
    <row r="127" spans="2:65" s="1" customFormat="1" ht="24.2" customHeight="1">
      <c r="B127" s="29"/>
      <c r="C127" s="129" t="s">
        <v>233</v>
      </c>
      <c r="D127" s="129" t="s">
        <v>184</v>
      </c>
      <c r="E127" s="130" t="s">
        <v>2941</v>
      </c>
      <c r="F127" s="131" t="s">
        <v>2942</v>
      </c>
      <c r="G127" s="132" t="s">
        <v>319</v>
      </c>
      <c r="H127" s="133">
        <v>4</v>
      </c>
      <c r="I127" s="134">
        <v>349</v>
      </c>
      <c r="J127" s="134">
        <f>ROUND(I127*H127,2)</f>
        <v>1396</v>
      </c>
      <c r="K127" s="131" t="s">
        <v>188</v>
      </c>
      <c r="L127" s="29"/>
      <c r="M127" s="135" t="s">
        <v>1</v>
      </c>
      <c r="N127" s="136" t="s">
        <v>38</v>
      </c>
      <c r="O127" s="137">
        <v>0.86</v>
      </c>
      <c r="P127" s="137">
        <f>O127*H127</f>
        <v>3.44</v>
      </c>
      <c r="Q127" s="137">
        <v>0</v>
      </c>
      <c r="R127" s="137">
        <f>Q127*H127</f>
        <v>0</v>
      </c>
      <c r="S127" s="137">
        <v>0</v>
      </c>
      <c r="T127" s="138">
        <f>S127*H127</f>
        <v>0</v>
      </c>
      <c r="AR127" s="139" t="s">
        <v>189</v>
      </c>
      <c r="AT127" s="139" t="s">
        <v>184</v>
      </c>
      <c r="AU127" s="139" t="s">
        <v>190</v>
      </c>
      <c r="AY127" s="17" t="s">
        <v>182</v>
      </c>
      <c r="BE127" s="140">
        <f>IF(N127="základní",J127,0)</f>
        <v>0</v>
      </c>
      <c r="BF127" s="140">
        <f>IF(N127="snížená",J127,0)</f>
        <v>1396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7" t="s">
        <v>190</v>
      </c>
      <c r="BK127" s="140">
        <f>ROUND(I127*H127,2)</f>
        <v>1396</v>
      </c>
      <c r="BL127" s="17" t="s">
        <v>189</v>
      </c>
      <c r="BM127" s="139" t="s">
        <v>2943</v>
      </c>
    </row>
    <row r="128" spans="2:65" s="1" customFormat="1" ht="19.5">
      <c r="B128" s="29"/>
      <c r="D128" s="141" t="s">
        <v>192</v>
      </c>
      <c r="F128" s="142" t="s">
        <v>2944</v>
      </c>
      <c r="L128" s="29"/>
      <c r="M128" s="143"/>
      <c r="T128" s="53"/>
      <c r="AT128" s="17" t="s">
        <v>192</v>
      </c>
      <c r="AU128" s="17" t="s">
        <v>190</v>
      </c>
    </row>
    <row r="129" spans="2:65" s="1" customFormat="1">
      <c r="B129" s="29"/>
      <c r="D129" s="144" t="s">
        <v>194</v>
      </c>
      <c r="F129" s="145" t="s">
        <v>2945</v>
      </c>
      <c r="L129" s="29"/>
      <c r="M129" s="143"/>
      <c r="T129" s="53"/>
      <c r="AT129" s="17" t="s">
        <v>194</v>
      </c>
      <c r="AU129" s="17" t="s">
        <v>190</v>
      </c>
    </row>
    <row r="130" spans="2:65" s="13" customFormat="1">
      <c r="B130" s="151"/>
      <c r="D130" s="141" t="s">
        <v>196</v>
      </c>
      <c r="E130" s="152" t="s">
        <v>1</v>
      </c>
      <c r="F130" s="153" t="s">
        <v>189</v>
      </c>
      <c r="H130" s="154">
        <v>4</v>
      </c>
      <c r="L130" s="151"/>
      <c r="M130" s="155"/>
      <c r="T130" s="156"/>
      <c r="AT130" s="152" t="s">
        <v>196</v>
      </c>
      <c r="AU130" s="152" t="s">
        <v>190</v>
      </c>
      <c r="AV130" s="13" t="s">
        <v>190</v>
      </c>
      <c r="AW130" s="13" t="s">
        <v>27</v>
      </c>
      <c r="AX130" s="13" t="s">
        <v>80</v>
      </c>
      <c r="AY130" s="152" t="s">
        <v>182</v>
      </c>
    </row>
    <row r="131" spans="2:65" s="1" customFormat="1" ht="16.5" customHeight="1">
      <c r="B131" s="29"/>
      <c r="C131" s="163" t="s">
        <v>2946</v>
      </c>
      <c r="D131" s="163" t="s">
        <v>325</v>
      </c>
      <c r="E131" s="164" t="s">
        <v>2947</v>
      </c>
      <c r="F131" s="165" t="s">
        <v>2948</v>
      </c>
      <c r="G131" s="166" t="s">
        <v>319</v>
      </c>
      <c r="H131" s="167">
        <v>4</v>
      </c>
      <c r="I131" s="168">
        <v>4870</v>
      </c>
      <c r="J131" s="168">
        <f>ROUND(I131*H131,2)</f>
        <v>19480</v>
      </c>
      <c r="K131" s="165" t="s">
        <v>188</v>
      </c>
      <c r="L131" s="169"/>
      <c r="M131" s="170" t="s">
        <v>1</v>
      </c>
      <c r="N131" s="171" t="s">
        <v>38</v>
      </c>
      <c r="O131" s="137">
        <v>0</v>
      </c>
      <c r="P131" s="137">
        <f>O131*H131</f>
        <v>0</v>
      </c>
      <c r="Q131" s="137">
        <v>7.8799999999999995E-2</v>
      </c>
      <c r="R131" s="137">
        <f>Q131*H131</f>
        <v>0.31519999999999998</v>
      </c>
      <c r="S131" s="137">
        <v>0</v>
      </c>
      <c r="T131" s="138">
        <f>S131*H131</f>
        <v>0</v>
      </c>
      <c r="AR131" s="139" t="s">
        <v>202</v>
      </c>
      <c r="AT131" s="139" t="s">
        <v>325</v>
      </c>
      <c r="AU131" s="139" t="s">
        <v>190</v>
      </c>
      <c r="AY131" s="17" t="s">
        <v>182</v>
      </c>
      <c r="BE131" s="140">
        <f>IF(N131="základní",J131,0)</f>
        <v>0</v>
      </c>
      <c r="BF131" s="140">
        <f>IF(N131="snížená",J131,0)</f>
        <v>19480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7" t="s">
        <v>190</v>
      </c>
      <c r="BK131" s="140">
        <f>ROUND(I131*H131,2)</f>
        <v>19480</v>
      </c>
      <c r="BL131" s="17" t="s">
        <v>189</v>
      </c>
      <c r="BM131" s="139" t="s">
        <v>2949</v>
      </c>
    </row>
    <row r="132" spans="2:65" s="1" customFormat="1">
      <c r="B132" s="29"/>
      <c r="D132" s="141" t="s">
        <v>192</v>
      </c>
      <c r="F132" s="142" t="s">
        <v>2948</v>
      </c>
      <c r="L132" s="29"/>
      <c r="M132" s="143"/>
      <c r="T132" s="53"/>
      <c r="AT132" s="17" t="s">
        <v>192</v>
      </c>
      <c r="AU132" s="17" t="s">
        <v>190</v>
      </c>
    </row>
    <row r="133" spans="2:65" s="1" customFormat="1" ht="33" customHeight="1">
      <c r="B133" s="29"/>
      <c r="C133" s="129" t="s">
        <v>8</v>
      </c>
      <c r="D133" s="129" t="s">
        <v>184</v>
      </c>
      <c r="E133" s="130" t="s">
        <v>2950</v>
      </c>
      <c r="F133" s="131" t="s">
        <v>2951</v>
      </c>
      <c r="G133" s="132" t="s">
        <v>296</v>
      </c>
      <c r="H133" s="133">
        <v>51.128</v>
      </c>
      <c r="I133" s="134">
        <v>183</v>
      </c>
      <c r="J133" s="134">
        <f>ROUND(I133*H133,2)</f>
        <v>9356.42</v>
      </c>
      <c r="K133" s="131" t="s">
        <v>188</v>
      </c>
      <c r="L133" s="29"/>
      <c r="M133" s="135" t="s">
        <v>1</v>
      </c>
      <c r="N133" s="136" t="s">
        <v>38</v>
      </c>
      <c r="O133" s="137">
        <v>0.45</v>
      </c>
      <c r="P133" s="137">
        <f>O133*H133</f>
        <v>23.0076</v>
      </c>
      <c r="Q133" s="137">
        <v>0</v>
      </c>
      <c r="R133" s="137">
        <f>Q133*H133</f>
        <v>0</v>
      </c>
      <c r="S133" s="137">
        <v>0</v>
      </c>
      <c r="T133" s="138">
        <f>S133*H133</f>
        <v>0</v>
      </c>
      <c r="AR133" s="139" t="s">
        <v>189</v>
      </c>
      <c r="AT133" s="139" t="s">
        <v>184</v>
      </c>
      <c r="AU133" s="139" t="s">
        <v>190</v>
      </c>
      <c r="AY133" s="17" t="s">
        <v>182</v>
      </c>
      <c r="BE133" s="140">
        <f>IF(N133="základní",J133,0)</f>
        <v>0</v>
      </c>
      <c r="BF133" s="140">
        <f>IF(N133="snížená",J133,0)</f>
        <v>9356.42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7" t="s">
        <v>190</v>
      </c>
      <c r="BK133" s="140">
        <f>ROUND(I133*H133,2)</f>
        <v>9356.42</v>
      </c>
      <c r="BL133" s="17" t="s">
        <v>189</v>
      </c>
      <c r="BM133" s="139" t="s">
        <v>2952</v>
      </c>
    </row>
    <row r="134" spans="2:65" s="1" customFormat="1" ht="19.5">
      <c r="B134" s="29"/>
      <c r="D134" s="141" t="s">
        <v>192</v>
      </c>
      <c r="F134" s="142" t="s">
        <v>2953</v>
      </c>
      <c r="L134" s="29"/>
      <c r="M134" s="143"/>
      <c r="T134" s="53"/>
      <c r="AT134" s="17" t="s">
        <v>192</v>
      </c>
      <c r="AU134" s="17" t="s">
        <v>190</v>
      </c>
    </row>
    <row r="135" spans="2:65" s="1" customFormat="1">
      <c r="B135" s="29"/>
      <c r="D135" s="144" t="s">
        <v>194</v>
      </c>
      <c r="F135" s="145" t="s">
        <v>2954</v>
      </c>
      <c r="L135" s="29"/>
      <c r="M135" s="143"/>
      <c r="T135" s="53"/>
      <c r="AT135" s="17" t="s">
        <v>194</v>
      </c>
      <c r="AU135" s="17" t="s">
        <v>190</v>
      </c>
    </row>
    <row r="136" spans="2:65" s="12" customFormat="1">
      <c r="B136" s="146"/>
      <c r="D136" s="141" t="s">
        <v>196</v>
      </c>
      <c r="E136" s="147" t="s">
        <v>1</v>
      </c>
      <c r="F136" s="148" t="s">
        <v>2536</v>
      </c>
      <c r="H136" s="147" t="s">
        <v>1</v>
      </c>
      <c r="L136" s="146"/>
      <c r="M136" s="149"/>
      <c r="T136" s="150"/>
      <c r="AT136" s="147" t="s">
        <v>196</v>
      </c>
      <c r="AU136" s="147" t="s">
        <v>190</v>
      </c>
      <c r="AV136" s="12" t="s">
        <v>80</v>
      </c>
      <c r="AW136" s="12" t="s">
        <v>27</v>
      </c>
      <c r="AX136" s="12" t="s">
        <v>72</v>
      </c>
      <c r="AY136" s="147" t="s">
        <v>182</v>
      </c>
    </row>
    <row r="137" spans="2:65" s="13" customFormat="1">
      <c r="B137" s="151"/>
      <c r="D137" s="141" t="s">
        <v>196</v>
      </c>
      <c r="E137" s="152" t="s">
        <v>1</v>
      </c>
      <c r="F137" s="153" t="s">
        <v>2955</v>
      </c>
      <c r="H137" s="154">
        <v>51.128</v>
      </c>
      <c r="L137" s="151"/>
      <c r="M137" s="155"/>
      <c r="T137" s="156"/>
      <c r="AT137" s="152" t="s">
        <v>196</v>
      </c>
      <c r="AU137" s="152" t="s">
        <v>190</v>
      </c>
      <c r="AV137" s="13" t="s">
        <v>190</v>
      </c>
      <c r="AW137" s="13" t="s">
        <v>27</v>
      </c>
      <c r="AX137" s="13" t="s">
        <v>80</v>
      </c>
      <c r="AY137" s="152" t="s">
        <v>182</v>
      </c>
    </row>
    <row r="138" spans="2:65" s="1" customFormat="1" ht="16.5" customHeight="1">
      <c r="B138" s="29"/>
      <c r="C138" s="163" t="s">
        <v>240</v>
      </c>
      <c r="D138" s="163" t="s">
        <v>325</v>
      </c>
      <c r="E138" s="164" t="s">
        <v>2956</v>
      </c>
      <c r="F138" s="165" t="s">
        <v>2957</v>
      </c>
      <c r="G138" s="166" t="s">
        <v>296</v>
      </c>
      <c r="H138" s="167">
        <v>76.691999999999993</v>
      </c>
      <c r="I138" s="168">
        <v>2500</v>
      </c>
      <c r="J138" s="168">
        <f>ROUND(I138*H138,2)</f>
        <v>191730</v>
      </c>
      <c r="K138" s="165" t="s">
        <v>1</v>
      </c>
      <c r="L138" s="169"/>
      <c r="M138" s="170" t="s">
        <v>1</v>
      </c>
      <c r="N138" s="171" t="s">
        <v>38</v>
      </c>
      <c r="O138" s="137">
        <v>0</v>
      </c>
      <c r="P138" s="137">
        <f>O138*H138</f>
        <v>0</v>
      </c>
      <c r="Q138" s="137">
        <v>0</v>
      </c>
      <c r="R138" s="137">
        <f>Q138*H138</f>
        <v>0</v>
      </c>
      <c r="S138" s="137">
        <v>0</v>
      </c>
      <c r="T138" s="138">
        <f>S138*H138</f>
        <v>0</v>
      </c>
      <c r="AR138" s="139" t="s">
        <v>202</v>
      </c>
      <c r="AT138" s="139" t="s">
        <v>325</v>
      </c>
      <c r="AU138" s="139" t="s">
        <v>190</v>
      </c>
      <c r="AY138" s="17" t="s">
        <v>182</v>
      </c>
      <c r="BE138" s="140">
        <f>IF(N138="základní",J138,0)</f>
        <v>0</v>
      </c>
      <c r="BF138" s="140">
        <f>IF(N138="snížená",J138,0)</f>
        <v>191730</v>
      </c>
      <c r="BG138" s="140">
        <f>IF(N138="zákl. přenesená",J138,0)</f>
        <v>0</v>
      </c>
      <c r="BH138" s="140">
        <f>IF(N138="sníž. přenesená",J138,0)</f>
        <v>0</v>
      </c>
      <c r="BI138" s="140">
        <f>IF(N138="nulová",J138,0)</f>
        <v>0</v>
      </c>
      <c r="BJ138" s="17" t="s">
        <v>190</v>
      </c>
      <c r="BK138" s="140">
        <f>ROUND(I138*H138,2)</f>
        <v>191730</v>
      </c>
      <c r="BL138" s="17" t="s">
        <v>189</v>
      </c>
      <c r="BM138" s="139" t="s">
        <v>2958</v>
      </c>
    </row>
    <row r="139" spans="2:65" s="1" customFormat="1">
      <c r="B139" s="29"/>
      <c r="D139" s="141" t="s">
        <v>192</v>
      </c>
      <c r="F139" s="142" t="s">
        <v>2957</v>
      </c>
      <c r="L139" s="29"/>
      <c r="M139" s="143"/>
      <c r="T139" s="53"/>
      <c r="AT139" s="17" t="s">
        <v>192</v>
      </c>
      <c r="AU139" s="17" t="s">
        <v>190</v>
      </c>
    </row>
    <row r="140" spans="2:65" s="13" customFormat="1">
      <c r="B140" s="151"/>
      <c r="D140" s="141" t="s">
        <v>196</v>
      </c>
      <c r="F140" s="153" t="s">
        <v>2959</v>
      </c>
      <c r="H140" s="154">
        <v>76.691999999999993</v>
      </c>
      <c r="L140" s="151"/>
      <c r="M140" s="155"/>
      <c r="T140" s="156"/>
      <c r="AT140" s="152" t="s">
        <v>196</v>
      </c>
      <c r="AU140" s="152" t="s">
        <v>190</v>
      </c>
      <c r="AV140" s="13" t="s">
        <v>190</v>
      </c>
      <c r="AW140" s="13" t="s">
        <v>4</v>
      </c>
      <c r="AX140" s="13" t="s">
        <v>80</v>
      </c>
      <c r="AY140" s="152" t="s">
        <v>182</v>
      </c>
    </row>
    <row r="141" spans="2:65" s="1" customFormat="1" ht="21.75" customHeight="1">
      <c r="B141" s="29"/>
      <c r="C141" s="129" t="s">
        <v>636</v>
      </c>
      <c r="D141" s="129" t="s">
        <v>184</v>
      </c>
      <c r="E141" s="130" t="s">
        <v>2960</v>
      </c>
      <c r="F141" s="131" t="s">
        <v>2961</v>
      </c>
      <c r="G141" s="132" t="s">
        <v>205</v>
      </c>
      <c r="H141" s="133">
        <v>0.29399999999999998</v>
      </c>
      <c r="I141" s="134">
        <v>4380</v>
      </c>
      <c r="J141" s="134">
        <f>ROUND(I141*H141,2)</f>
        <v>1287.72</v>
      </c>
      <c r="K141" s="131" t="s">
        <v>188</v>
      </c>
      <c r="L141" s="29"/>
      <c r="M141" s="135" t="s">
        <v>1</v>
      </c>
      <c r="N141" s="136" t="s">
        <v>38</v>
      </c>
      <c r="O141" s="137">
        <v>1.3740000000000001</v>
      </c>
      <c r="P141" s="137">
        <f>O141*H141</f>
        <v>0.40395600000000004</v>
      </c>
      <c r="Q141" s="137">
        <v>2.3010199999999998</v>
      </c>
      <c r="R141" s="137">
        <f>Q141*H141</f>
        <v>0.67649987999999994</v>
      </c>
      <c r="S141" s="137">
        <v>0</v>
      </c>
      <c r="T141" s="138">
        <f>S141*H141</f>
        <v>0</v>
      </c>
      <c r="AR141" s="139" t="s">
        <v>189</v>
      </c>
      <c r="AT141" s="139" t="s">
        <v>184</v>
      </c>
      <c r="AU141" s="139" t="s">
        <v>190</v>
      </c>
      <c r="AY141" s="17" t="s">
        <v>182</v>
      </c>
      <c r="BE141" s="140">
        <f>IF(N141="základní",J141,0)</f>
        <v>0</v>
      </c>
      <c r="BF141" s="140">
        <f>IF(N141="snížená",J141,0)</f>
        <v>1287.72</v>
      </c>
      <c r="BG141" s="140">
        <f>IF(N141="zákl. přenesená",J141,0)</f>
        <v>0</v>
      </c>
      <c r="BH141" s="140">
        <f>IF(N141="sníž. přenesená",J141,0)</f>
        <v>0</v>
      </c>
      <c r="BI141" s="140">
        <f>IF(N141="nulová",J141,0)</f>
        <v>0</v>
      </c>
      <c r="BJ141" s="17" t="s">
        <v>190</v>
      </c>
      <c r="BK141" s="140">
        <f>ROUND(I141*H141,2)</f>
        <v>1287.72</v>
      </c>
      <c r="BL141" s="17" t="s">
        <v>189</v>
      </c>
      <c r="BM141" s="139" t="s">
        <v>2962</v>
      </c>
    </row>
    <row r="142" spans="2:65" s="1" customFormat="1">
      <c r="B142" s="29"/>
      <c r="D142" s="141" t="s">
        <v>192</v>
      </c>
      <c r="F142" s="142" t="s">
        <v>2963</v>
      </c>
      <c r="L142" s="29"/>
      <c r="M142" s="143"/>
      <c r="T142" s="53"/>
      <c r="AT142" s="17" t="s">
        <v>192</v>
      </c>
      <c r="AU142" s="17" t="s">
        <v>190</v>
      </c>
    </row>
    <row r="143" spans="2:65" s="1" customFormat="1">
      <c r="B143" s="29"/>
      <c r="D143" s="144" t="s">
        <v>194</v>
      </c>
      <c r="F143" s="145" t="s">
        <v>2964</v>
      </c>
      <c r="L143" s="29"/>
      <c r="M143" s="143"/>
      <c r="T143" s="53"/>
      <c r="AT143" s="17" t="s">
        <v>194</v>
      </c>
      <c r="AU143" s="17" t="s">
        <v>190</v>
      </c>
    </row>
    <row r="144" spans="2:65" s="13" customFormat="1">
      <c r="B144" s="151"/>
      <c r="D144" s="141" t="s">
        <v>196</v>
      </c>
      <c r="E144" s="152" t="s">
        <v>1</v>
      </c>
      <c r="F144" s="153" t="s">
        <v>2965</v>
      </c>
      <c r="H144" s="154">
        <v>0.29399999999999998</v>
      </c>
      <c r="L144" s="151"/>
      <c r="M144" s="155"/>
      <c r="T144" s="156"/>
      <c r="AT144" s="152" t="s">
        <v>196</v>
      </c>
      <c r="AU144" s="152" t="s">
        <v>190</v>
      </c>
      <c r="AV144" s="13" t="s">
        <v>190</v>
      </c>
      <c r="AW144" s="13" t="s">
        <v>27</v>
      </c>
      <c r="AX144" s="13" t="s">
        <v>80</v>
      </c>
      <c r="AY144" s="152" t="s">
        <v>182</v>
      </c>
    </row>
    <row r="145" spans="2:65" s="1" customFormat="1" ht="21.75" customHeight="1">
      <c r="B145" s="29"/>
      <c r="C145" s="129" t="s">
        <v>202</v>
      </c>
      <c r="D145" s="129" t="s">
        <v>184</v>
      </c>
      <c r="E145" s="130" t="s">
        <v>2966</v>
      </c>
      <c r="F145" s="131" t="s">
        <v>2967</v>
      </c>
      <c r="G145" s="132" t="s">
        <v>205</v>
      </c>
      <c r="H145" s="133">
        <v>12.478</v>
      </c>
      <c r="I145" s="134">
        <v>4550</v>
      </c>
      <c r="J145" s="134">
        <f>ROUND(I145*H145,2)</f>
        <v>56774.9</v>
      </c>
      <c r="K145" s="131" t="s">
        <v>188</v>
      </c>
      <c r="L145" s="29"/>
      <c r="M145" s="135" t="s">
        <v>1</v>
      </c>
      <c r="N145" s="136" t="s">
        <v>38</v>
      </c>
      <c r="O145" s="137">
        <v>1.3740000000000001</v>
      </c>
      <c r="P145" s="137">
        <f>O145*H145</f>
        <v>17.144772</v>
      </c>
      <c r="Q145" s="137">
        <v>2.5018699999999998</v>
      </c>
      <c r="R145" s="137">
        <f>Q145*H145</f>
        <v>31.218333859999998</v>
      </c>
      <c r="S145" s="137">
        <v>0</v>
      </c>
      <c r="T145" s="138">
        <f>S145*H145</f>
        <v>0</v>
      </c>
      <c r="AR145" s="139" t="s">
        <v>189</v>
      </c>
      <c r="AT145" s="139" t="s">
        <v>184</v>
      </c>
      <c r="AU145" s="139" t="s">
        <v>190</v>
      </c>
      <c r="AY145" s="17" t="s">
        <v>182</v>
      </c>
      <c r="BE145" s="140">
        <f>IF(N145="základní",J145,0)</f>
        <v>0</v>
      </c>
      <c r="BF145" s="140">
        <f>IF(N145="snížená",J145,0)</f>
        <v>56774.9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7" t="s">
        <v>190</v>
      </c>
      <c r="BK145" s="140">
        <f>ROUND(I145*H145,2)</f>
        <v>56774.9</v>
      </c>
      <c r="BL145" s="17" t="s">
        <v>189</v>
      </c>
      <c r="BM145" s="139" t="s">
        <v>2968</v>
      </c>
    </row>
    <row r="146" spans="2:65" s="1" customFormat="1">
      <c r="B146" s="29"/>
      <c r="D146" s="141" t="s">
        <v>192</v>
      </c>
      <c r="F146" s="142" t="s">
        <v>2969</v>
      </c>
      <c r="L146" s="29"/>
      <c r="M146" s="143"/>
      <c r="T146" s="53"/>
      <c r="AT146" s="17" t="s">
        <v>192</v>
      </c>
      <c r="AU146" s="17" t="s">
        <v>190</v>
      </c>
    </row>
    <row r="147" spans="2:65" s="1" customFormat="1">
      <c r="B147" s="29"/>
      <c r="D147" s="144" t="s">
        <v>194</v>
      </c>
      <c r="F147" s="145" t="s">
        <v>2970</v>
      </c>
      <c r="L147" s="29"/>
      <c r="M147" s="143"/>
      <c r="T147" s="53"/>
      <c r="AT147" s="17" t="s">
        <v>194</v>
      </c>
      <c r="AU147" s="17" t="s">
        <v>190</v>
      </c>
    </row>
    <row r="148" spans="2:65" s="13" customFormat="1">
      <c r="B148" s="151"/>
      <c r="D148" s="141" t="s">
        <v>196</v>
      </c>
      <c r="E148" s="152" t="s">
        <v>1</v>
      </c>
      <c r="F148" s="153" t="s">
        <v>2971</v>
      </c>
      <c r="H148" s="154">
        <v>5.5819999999999999</v>
      </c>
      <c r="L148" s="151"/>
      <c r="M148" s="155"/>
      <c r="T148" s="156"/>
      <c r="AT148" s="152" t="s">
        <v>196</v>
      </c>
      <c r="AU148" s="152" t="s">
        <v>190</v>
      </c>
      <c r="AV148" s="13" t="s">
        <v>190</v>
      </c>
      <c r="AW148" s="13" t="s">
        <v>27</v>
      </c>
      <c r="AX148" s="13" t="s">
        <v>72</v>
      </c>
      <c r="AY148" s="152" t="s">
        <v>182</v>
      </c>
    </row>
    <row r="149" spans="2:65" s="13" customFormat="1">
      <c r="B149" s="151"/>
      <c r="D149" s="141" t="s">
        <v>196</v>
      </c>
      <c r="E149" s="152" t="s">
        <v>1</v>
      </c>
      <c r="F149" s="153" t="s">
        <v>2972</v>
      </c>
      <c r="H149" s="154">
        <v>6.8959999999999999</v>
      </c>
      <c r="L149" s="151"/>
      <c r="M149" s="155"/>
      <c r="T149" s="156"/>
      <c r="AT149" s="152" t="s">
        <v>196</v>
      </c>
      <c r="AU149" s="152" t="s">
        <v>190</v>
      </c>
      <c r="AV149" s="13" t="s">
        <v>190</v>
      </c>
      <c r="AW149" s="13" t="s">
        <v>27</v>
      </c>
      <c r="AX149" s="13" t="s">
        <v>72</v>
      </c>
      <c r="AY149" s="152" t="s">
        <v>182</v>
      </c>
    </row>
    <row r="150" spans="2:65" s="14" customFormat="1">
      <c r="B150" s="157"/>
      <c r="D150" s="141" t="s">
        <v>196</v>
      </c>
      <c r="E150" s="158" t="s">
        <v>1</v>
      </c>
      <c r="F150" s="159" t="s">
        <v>201</v>
      </c>
      <c r="H150" s="160">
        <v>12.478</v>
      </c>
      <c r="L150" s="157"/>
      <c r="M150" s="161"/>
      <c r="T150" s="162"/>
      <c r="AT150" s="158" t="s">
        <v>196</v>
      </c>
      <c r="AU150" s="158" t="s">
        <v>190</v>
      </c>
      <c r="AV150" s="14" t="s">
        <v>189</v>
      </c>
      <c r="AW150" s="14" t="s">
        <v>27</v>
      </c>
      <c r="AX150" s="14" t="s">
        <v>80</v>
      </c>
      <c r="AY150" s="158" t="s">
        <v>182</v>
      </c>
    </row>
    <row r="151" spans="2:65" s="1" customFormat="1" ht="21.75" customHeight="1">
      <c r="B151" s="29"/>
      <c r="C151" s="129" t="s">
        <v>345</v>
      </c>
      <c r="D151" s="129" t="s">
        <v>184</v>
      </c>
      <c r="E151" s="130" t="s">
        <v>2973</v>
      </c>
      <c r="F151" s="131" t="s">
        <v>2974</v>
      </c>
      <c r="G151" s="132" t="s">
        <v>187</v>
      </c>
      <c r="H151" s="133">
        <v>16.8</v>
      </c>
      <c r="I151" s="134">
        <v>853</v>
      </c>
      <c r="J151" s="134">
        <f>ROUND(I151*H151,2)</f>
        <v>14330.4</v>
      </c>
      <c r="K151" s="131" t="s">
        <v>188</v>
      </c>
      <c r="L151" s="29"/>
      <c r="M151" s="135" t="s">
        <v>1</v>
      </c>
      <c r="N151" s="136" t="s">
        <v>38</v>
      </c>
      <c r="O151" s="137">
        <v>1.167</v>
      </c>
      <c r="P151" s="137">
        <f>O151*H151</f>
        <v>19.605600000000003</v>
      </c>
      <c r="Q151" s="137">
        <v>1.5890000000000001E-2</v>
      </c>
      <c r="R151" s="137">
        <f>Q151*H151</f>
        <v>0.26695200000000002</v>
      </c>
      <c r="S151" s="137">
        <v>0</v>
      </c>
      <c r="T151" s="138">
        <f>S151*H151</f>
        <v>0</v>
      </c>
      <c r="AR151" s="139" t="s">
        <v>189</v>
      </c>
      <c r="AT151" s="139" t="s">
        <v>184</v>
      </c>
      <c r="AU151" s="139" t="s">
        <v>190</v>
      </c>
      <c r="AY151" s="17" t="s">
        <v>182</v>
      </c>
      <c r="BE151" s="140">
        <f>IF(N151="základní",J151,0)</f>
        <v>0</v>
      </c>
      <c r="BF151" s="140">
        <f>IF(N151="snížená",J151,0)</f>
        <v>14330.4</v>
      </c>
      <c r="BG151" s="140">
        <f>IF(N151="zákl. přenesená",J151,0)</f>
        <v>0</v>
      </c>
      <c r="BH151" s="140">
        <f>IF(N151="sníž. přenesená",J151,0)</f>
        <v>0</v>
      </c>
      <c r="BI151" s="140">
        <f>IF(N151="nulová",J151,0)</f>
        <v>0</v>
      </c>
      <c r="BJ151" s="17" t="s">
        <v>190</v>
      </c>
      <c r="BK151" s="140">
        <f>ROUND(I151*H151,2)</f>
        <v>14330.4</v>
      </c>
      <c r="BL151" s="17" t="s">
        <v>189</v>
      </c>
      <c r="BM151" s="139" t="s">
        <v>2975</v>
      </c>
    </row>
    <row r="152" spans="2:65" s="1" customFormat="1" ht="19.5">
      <c r="B152" s="29"/>
      <c r="D152" s="141" t="s">
        <v>192</v>
      </c>
      <c r="F152" s="142" t="s">
        <v>2976</v>
      </c>
      <c r="L152" s="29"/>
      <c r="M152" s="143"/>
      <c r="T152" s="53"/>
      <c r="AT152" s="17" t="s">
        <v>192</v>
      </c>
      <c r="AU152" s="17" t="s">
        <v>190</v>
      </c>
    </row>
    <row r="153" spans="2:65" s="1" customFormat="1">
      <c r="B153" s="29"/>
      <c r="D153" s="144" t="s">
        <v>194</v>
      </c>
      <c r="F153" s="145" t="s">
        <v>2977</v>
      </c>
      <c r="L153" s="29"/>
      <c r="M153" s="143"/>
      <c r="T153" s="53"/>
      <c r="AT153" s="17" t="s">
        <v>194</v>
      </c>
      <c r="AU153" s="17" t="s">
        <v>190</v>
      </c>
    </row>
    <row r="154" spans="2:65" s="13" customFormat="1">
      <c r="B154" s="151"/>
      <c r="D154" s="141" t="s">
        <v>196</v>
      </c>
      <c r="E154" s="152" t="s">
        <v>1</v>
      </c>
      <c r="F154" s="153" t="s">
        <v>2978</v>
      </c>
      <c r="H154" s="154">
        <v>16.8</v>
      </c>
      <c r="L154" s="151"/>
      <c r="M154" s="155"/>
      <c r="T154" s="156"/>
      <c r="AT154" s="152" t="s">
        <v>196</v>
      </c>
      <c r="AU154" s="152" t="s">
        <v>190</v>
      </c>
      <c r="AV154" s="13" t="s">
        <v>190</v>
      </c>
      <c r="AW154" s="13" t="s">
        <v>27</v>
      </c>
      <c r="AX154" s="13" t="s">
        <v>80</v>
      </c>
      <c r="AY154" s="152" t="s">
        <v>182</v>
      </c>
    </row>
    <row r="155" spans="2:65" s="1" customFormat="1" ht="24.2" customHeight="1">
      <c r="B155" s="29"/>
      <c r="C155" s="129" t="s">
        <v>2979</v>
      </c>
      <c r="D155" s="129" t="s">
        <v>184</v>
      </c>
      <c r="E155" s="130" t="s">
        <v>2980</v>
      </c>
      <c r="F155" s="131" t="s">
        <v>2981</v>
      </c>
      <c r="G155" s="132" t="s">
        <v>187</v>
      </c>
      <c r="H155" s="133">
        <v>16.8</v>
      </c>
      <c r="I155" s="134">
        <v>122</v>
      </c>
      <c r="J155" s="134">
        <f>ROUND(I155*H155,2)</f>
        <v>2049.6</v>
      </c>
      <c r="K155" s="131" t="s">
        <v>188</v>
      </c>
      <c r="L155" s="29"/>
      <c r="M155" s="135" t="s">
        <v>1</v>
      </c>
      <c r="N155" s="136" t="s">
        <v>38</v>
      </c>
      <c r="O155" s="137">
        <v>0.30099999999999999</v>
      </c>
      <c r="P155" s="137">
        <f>O155*H155</f>
        <v>5.0568</v>
      </c>
      <c r="Q155" s="137">
        <v>0</v>
      </c>
      <c r="R155" s="137">
        <f>Q155*H155</f>
        <v>0</v>
      </c>
      <c r="S155" s="137">
        <v>0</v>
      </c>
      <c r="T155" s="138">
        <f>S155*H155</f>
        <v>0</v>
      </c>
      <c r="AR155" s="139" t="s">
        <v>189</v>
      </c>
      <c r="AT155" s="139" t="s">
        <v>184</v>
      </c>
      <c r="AU155" s="139" t="s">
        <v>190</v>
      </c>
      <c r="AY155" s="17" t="s">
        <v>182</v>
      </c>
      <c r="BE155" s="140">
        <f>IF(N155="základní",J155,0)</f>
        <v>0</v>
      </c>
      <c r="BF155" s="140">
        <f>IF(N155="snížená",J155,0)</f>
        <v>2049.6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7" t="s">
        <v>190</v>
      </c>
      <c r="BK155" s="140">
        <f>ROUND(I155*H155,2)</f>
        <v>2049.6</v>
      </c>
      <c r="BL155" s="17" t="s">
        <v>189</v>
      </c>
      <c r="BM155" s="139" t="s">
        <v>2982</v>
      </c>
    </row>
    <row r="156" spans="2:65" s="1" customFormat="1" ht="29.25">
      <c r="B156" s="29"/>
      <c r="D156" s="141" t="s">
        <v>192</v>
      </c>
      <c r="F156" s="142" t="s">
        <v>2983</v>
      </c>
      <c r="L156" s="29"/>
      <c r="M156" s="143"/>
      <c r="T156" s="53"/>
      <c r="AT156" s="17" t="s">
        <v>192</v>
      </c>
      <c r="AU156" s="17" t="s">
        <v>190</v>
      </c>
    </row>
    <row r="157" spans="2:65" s="1" customFormat="1">
      <c r="B157" s="29"/>
      <c r="D157" s="144" t="s">
        <v>194</v>
      </c>
      <c r="F157" s="145" t="s">
        <v>2984</v>
      </c>
      <c r="L157" s="29"/>
      <c r="M157" s="143"/>
      <c r="T157" s="53"/>
      <c r="AT157" s="17" t="s">
        <v>194</v>
      </c>
      <c r="AU157" s="17" t="s">
        <v>190</v>
      </c>
    </row>
    <row r="158" spans="2:65" s="1" customFormat="1" ht="24.2" customHeight="1">
      <c r="B158" s="29"/>
      <c r="C158" s="129" t="s">
        <v>1302</v>
      </c>
      <c r="D158" s="129" t="s">
        <v>184</v>
      </c>
      <c r="E158" s="130" t="s">
        <v>2985</v>
      </c>
      <c r="F158" s="131" t="s">
        <v>2986</v>
      </c>
      <c r="G158" s="132" t="s">
        <v>265</v>
      </c>
      <c r="H158" s="133">
        <v>1.8720000000000001</v>
      </c>
      <c r="I158" s="134">
        <v>95700</v>
      </c>
      <c r="J158" s="134">
        <f>ROUND(I158*H158,2)</f>
        <v>179150.4</v>
      </c>
      <c r="K158" s="131" t="s">
        <v>188</v>
      </c>
      <c r="L158" s="29"/>
      <c r="M158" s="135" t="s">
        <v>1</v>
      </c>
      <c r="N158" s="136" t="s">
        <v>38</v>
      </c>
      <c r="O158" s="137">
        <v>86.986999999999995</v>
      </c>
      <c r="P158" s="137">
        <f>O158*H158</f>
        <v>162.839664</v>
      </c>
      <c r="Q158" s="137">
        <v>1.0502400000000001</v>
      </c>
      <c r="R158" s="137">
        <f>Q158*H158</f>
        <v>1.9660492800000002</v>
      </c>
      <c r="S158" s="137">
        <v>0</v>
      </c>
      <c r="T158" s="138">
        <f>S158*H158</f>
        <v>0</v>
      </c>
      <c r="AR158" s="139" t="s">
        <v>189</v>
      </c>
      <c r="AT158" s="139" t="s">
        <v>184</v>
      </c>
      <c r="AU158" s="139" t="s">
        <v>190</v>
      </c>
      <c r="AY158" s="17" t="s">
        <v>182</v>
      </c>
      <c r="BE158" s="140">
        <f>IF(N158="základní",J158,0)</f>
        <v>0</v>
      </c>
      <c r="BF158" s="140">
        <f>IF(N158="snížená",J158,0)</f>
        <v>179150.4</v>
      </c>
      <c r="BG158" s="140">
        <f>IF(N158="zákl. přenesená",J158,0)</f>
        <v>0</v>
      </c>
      <c r="BH158" s="140">
        <f>IF(N158="sníž. přenesená",J158,0)</f>
        <v>0</v>
      </c>
      <c r="BI158" s="140">
        <f>IF(N158="nulová",J158,0)</f>
        <v>0</v>
      </c>
      <c r="BJ158" s="17" t="s">
        <v>190</v>
      </c>
      <c r="BK158" s="140">
        <f>ROUND(I158*H158,2)</f>
        <v>179150.4</v>
      </c>
      <c r="BL158" s="17" t="s">
        <v>189</v>
      </c>
      <c r="BM158" s="139" t="s">
        <v>2987</v>
      </c>
    </row>
    <row r="159" spans="2:65" s="1" customFormat="1" ht="19.5">
      <c r="B159" s="29"/>
      <c r="D159" s="141" t="s">
        <v>192</v>
      </c>
      <c r="F159" s="142" t="s">
        <v>2988</v>
      </c>
      <c r="L159" s="29"/>
      <c r="M159" s="143"/>
      <c r="T159" s="53"/>
      <c r="AT159" s="17" t="s">
        <v>192</v>
      </c>
      <c r="AU159" s="17" t="s">
        <v>190</v>
      </c>
    </row>
    <row r="160" spans="2:65" s="1" customFormat="1">
      <c r="B160" s="29"/>
      <c r="D160" s="144" t="s">
        <v>194</v>
      </c>
      <c r="F160" s="145" t="s">
        <v>2989</v>
      </c>
      <c r="L160" s="29"/>
      <c r="M160" s="143"/>
      <c r="T160" s="53"/>
      <c r="AT160" s="17" t="s">
        <v>194</v>
      </c>
      <c r="AU160" s="17" t="s">
        <v>190</v>
      </c>
    </row>
    <row r="161" spans="2:65" s="12" customFormat="1" ht="33.75">
      <c r="B161" s="146"/>
      <c r="D161" s="141" t="s">
        <v>196</v>
      </c>
      <c r="E161" s="147" t="s">
        <v>1</v>
      </c>
      <c r="F161" s="148" t="s">
        <v>2990</v>
      </c>
      <c r="H161" s="147" t="s">
        <v>1</v>
      </c>
      <c r="L161" s="146"/>
      <c r="M161" s="149"/>
      <c r="T161" s="150"/>
      <c r="AT161" s="147" t="s">
        <v>196</v>
      </c>
      <c r="AU161" s="147" t="s">
        <v>190</v>
      </c>
      <c r="AV161" s="12" t="s">
        <v>80</v>
      </c>
      <c r="AW161" s="12" t="s">
        <v>27</v>
      </c>
      <c r="AX161" s="12" t="s">
        <v>72</v>
      </c>
      <c r="AY161" s="147" t="s">
        <v>182</v>
      </c>
    </row>
    <row r="162" spans="2:65" s="13" customFormat="1">
      <c r="B162" s="151"/>
      <c r="D162" s="141" t="s">
        <v>196</v>
      </c>
      <c r="E162" s="152" t="s">
        <v>1</v>
      </c>
      <c r="F162" s="153" t="s">
        <v>2991</v>
      </c>
      <c r="H162" s="154">
        <v>1.8720000000000001</v>
      </c>
      <c r="L162" s="151"/>
      <c r="M162" s="155"/>
      <c r="T162" s="156"/>
      <c r="AT162" s="152" t="s">
        <v>196</v>
      </c>
      <c r="AU162" s="152" t="s">
        <v>190</v>
      </c>
      <c r="AV162" s="13" t="s">
        <v>190</v>
      </c>
      <c r="AW162" s="13" t="s">
        <v>27</v>
      </c>
      <c r="AX162" s="13" t="s">
        <v>80</v>
      </c>
      <c r="AY162" s="152" t="s">
        <v>182</v>
      </c>
    </row>
    <row r="163" spans="2:65" s="1" customFormat="1" ht="24.2" customHeight="1">
      <c r="B163" s="29"/>
      <c r="C163" s="129" t="s">
        <v>80</v>
      </c>
      <c r="D163" s="129" t="s">
        <v>184</v>
      </c>
      <c r="E163" s="130" t="s">
        <v>2992</v>
      </c>
      <c r="F163" s="131" t="s">
        <v>2993</v>
      </c>
      <c r="G163" s="132" t="s">
        <v>296</v>
      </c>
      <c r="H163" s="133">
        <v>28</v>
      </c>
      <c r="I163" s="134">
        <v>114</v>
      </c>
      <c r="J163" s="134">
        <f>ROUND(I163*H163,2)</f>
        <v>3192</v>
      </c>
      <c r="K163" s="131" t="s">
        <v>188</v>
      </c>
      <c r="L163" s="29"/>
      <c r="M163" s="135" t="s">
        <v>1</v>
      </c>
      <c r="N163" s="136" t="s">
        <v>38</v>
      </c>
      <c r="O163" s="137">
        <v>0.28000000000000003</v>
      </c>
      <c r="P163" s="137">
        <f>O163*H163</f>
        <v>7.8400000000000007</v>
      </c>
      <c r="Q163" s="137">
        <v>0</v>
      </c>
      <c r="R163" s="137">
        <f>Q163*H163</f>
        <v>0</v>
      </c>
      <c r="S163" s="137">
        <v>0</v>
      </c>
      <c r="T163" s="138">
        <f>S163*H163</f>
        <v>0</v>
      </c>
      <c r="AR163" s="139" t="s">
        <v>189</v>
      </c>
      <c r="AT163" s="139" t="s">
        <v>184</v>
      </c>
      <c r="AU163" s="139" t="s">
        <v>190</v>
      </c>
      <c r="AY163" s="17" t="s">
        <v>182</v>
      </c>
      <c r="BE163" s="140">
        <f>IF(N163="základní",J163,0)</f>
        <v>0</v>
      </c>
      <c r="BF163" s="140">
        <f>IF(N163="snížená",J163,0)</f>
        <v>3192</v>
      </c>
      <c r="BG163" s="140">
        <f>IF(N163="zákl. přenesená",J163,0)</f>
        <v>0</v>
      </c>
      <c r="BH163" s="140">
        <f>IF(N163="sníž. přenesená",J163,0)</f>
        <v>0</v>
      </c>
      <c r="BI163" s="140">
        <f>IF(N163="nulová",J163,0)</f>
        <v>0</v>
      </c>
      <c r="BJ163" s="17" t="s">
        <v>190</v>
      </c>
      <c r="BK163" s="140">
        <f>ROUND(I163*H163,2)</f>
        <v>3192</v>
      </c>
      <c r="BL163" s="17" t="s">
        <v>189</v>
      </c>
      <c r="BM163" s="139" t="s">
        <v>2994</v>
      </c>
    </row>
    <row r="164" spans="2:65" s="1" customFormat="1">
      <c r="B164" s="29"/>
      <c r="D164" s="141" t="s">
        <v>192</v>
      </c>
      <c r="F164" s="142" t="s">
        <v>2995</v>
      </c>
      <c r="L164" s="29"/>
      <c r="M164" s="143"/>
      <c r="T164" s="53"/>
      <c r="AT164" s="17" t="s">
        <v>192</v>
      </c>
      <c r="AU164" s="17" t="s">
        <v>190</v>
      </c>
    </row>
    <row r="165" spans="2:65" s="1" customFormat="1">
      <c r="B165" s="29"/>
      <c r="D165" s="144" t="s">
        <v>194</v>
      </c>
      <c r="F165" s="145" t="s">
        <v>2996</v>
      </c>
      <c r="L165" s="29"/>
      <c r="M165" s="143"/>
      <c r="T165" s="53"/>
      <c r="AT165" s="17" t="s">
        <v>194</v>
      </c>
      <c r="AU165" s="17" t="s">
        <v>190</v>
      </c>
    </row>
    <row r="166" spans="2:65" s="13" customFormat="1">
      <c r="B166" s="151"/>
      <c r="D166" s="141" t="s">
        <v>196</v>
      </c>
      <c r="E166" s="152" t="s">
        <v>1</v>
      </c>
      <c r="F166" s="153" t="s">
        <v>2997</v>
      </c>
      <c r="H166" s="154">
        <v>28</v>
      </c>
      <c r="L166" s="151"/>
      <c r="M166" s="155"/>
      <c r="T166" s="156"/>
      <c r="AT166" s="152" t="s">
        <v>196</v>
      </c>
      <c r="AU166" s="152" t="s">
        <v>190</v>
      </c>
      <c r="AV166" s="13" t="s">
        <v>190</v>
      </c>
      <c r="AW166" s="13" t="s">
        <v>27</v>
      </c>
      <c r="AX166" s="13" t="s">
        <v>80</v>
      </c>
      <c r="AY166" s="152" t="s">
        <v>182</v>
      </c>
    </row>
    <row r="167" spans="2:65" s="1" customFormat="1" ht="24.2" customHeight="1">
      <c r="B167" s="29"/>
      <c r="C167" s="163" t="s">
        <v>190</v>
      </c>
      <c r="D167" s="163" t="s">
        <v>325</v>
      </c>
      <c r="E167" s="164" t="s">
        <v>2998</v>
      </c>
      <c r="F167" s="165" t="s">
        <v>2999</v>
      </c>
      <c r="G167" s="166" t="s">
        <v>296</v>
      </c>
      <c r="H167" s="167">
        <v>29.4</v>
      </c>
      <c r="I167" s="168">
        <v>87.3</v>
      </c>
      <c r="J167" s="168">
        <f>ROUND(I167*H167,2)</f>
        <v>2566.62</v>
      </c>
      <c r="K167" s="165" t="s">
        <v>188</v>
      </c>
      <c r="L167" s="169"/>
      <c r="M167" s="170" t="s">
        <v>1</v>
      </c>
      <c r="N167" s="171" t="s">
        <v>38</v>
      </c>
      <c r="O167" s="137">
        <v>0</v>
      </c>
      <c r="P167" s="137">
        <f>O167*H167</f>
        <v>0</v>
      </c>
      <c r="Q167" s="137">
        <v>1.2999999999999999E-3</v>
      </c>
      <c r="R167" s="137">
        <f>Q167*H167</f>
        <v>3.8219999999999997E-2</v>
      </c>
      <c r="S167" s="137">
        <v>0</v>
      </c>
      <c r="T167" s="138">
        <f>S167*H167</f>
        <v>0</v>
      </c>
      <c r="AR167" s="139" t="s">
        <v>202</v>
      </c>
      <c r="AT167" s="139" t="s">
        <v>325</v>
      </c>
      <c r="AU167" s="139" t="s">
        <v>190</v>
      </c>
      <c r="AY167" s="17" t="s">
        <v>182</v>
      </c>
      <c r="BE167" s="140">
        <f>IF(N167="základní",J167,0)</f>
        <v>0</v>
      </c>
      <c r="BF167" s="140">
        <f>IF(N167="snížená",J167,0)</f>
        <v>2566.62</v>
      </c>
      <c r="BG167" s="140">
        <f>IF(N167="zákl. přenesená",J167,0)</f>
        <v>0</v>
      </c>
      <c r="BH167" s="140">
        <f>IF(N167="sníž. přenesená",J167,0)</f>
        <v>0</v>
      </c>
      <c r="BI167" s="140">
        <f>IF(N167="nulová",J167,0)</f>
        <v>0</v>
      </c>
      <c r="BJ167" s="17" t="s">
        <v>190</v>
      </c>
      <c r="BK167" s="140">
        <f>ROUND(I167*H167,2)</f>
        <v>2566.62</v>
      </c>
      <c r="BL167" s="17" t="s">
        <v>189</v>
      </c>
      <c r="BM167" s="139" t="s">
        <v>3000</v>
      </c>
    </row>
    <row r="168" spans="2:65" s="1" customFormat="1" ht="19.5">
      <c r="B168" s="29"/>
      <c r="D168" s="141" t="s">
        <v>192</v>
      </c>
      <c r="F168" s="142" t="s">
        <v>2999</v>
      </c>
      <c r="L168" s="29"/>
      <c r="M168" s="143"/>
      <c r="T168" s="53"/>
      <c r="AT168" s="17" t="s">
        <v>192</v>
      </c>
      <c r="AU168" s="17" t="s">
        <v>190</v>
      </c>
    </row>
    <row r="169" spans="2:65" s="13" customFormat="1">
      <c r="B169" s="151"/>
      <c r="D169" s="141" t="s">
        <v>196</v>
      </c>
      <c r="F169" s="153" t="s">
        <v>3001</v>
      </c>
      <c r="H169" s="154">
        <v>29.4</v>
      </c>
      <c r="L169" s="151"/>
      <c r="M169" s="184"/>
      <c r="N169" s="185"/>
      <c r="O169" s="185"/>
      <c r="P169" s="185"/>
      <c r="Q169" s="185"/>
      <c r="R169" s="185"/>
      <c r="S169" s="185"/>
      <c r="T169" s="186"/>
      <c r="AT169" s="152" t="s">
        <v>196</v>
      </c>
      <c r="AU169" s="152" t="s">
        <v>190</v>
      </c>
      <c r="AV169" s="13" t="s">
        <v>190</v>
      </c>
      <c r="AW169" s="13" t="s">
        <v>4</v>
      </c>
      <c r="AX169" s="13" t="s">
        <v>80</v>
      </c>
      <c r="AY169" s="152" t="s">
        <v>182</v>
      </c>
    </row>
    <row r="170" spans="2:65" s="1" customFormat="1" ht="6.95" customHeight="1">
      <c r="B170" s="41"/>
      <c r="C170" s="42"/>
      <c r="D170" s="42"/>
      <c r="E170" s="42"/>
      <c r="F170" s="42"/>
      <c r="G170" s="42"/>
      <c r="H170" s="42"/>
      <c r="I170" s="42"/>
      <c r="J170" s="42"/>
      <c r="K170" s="42"/>
      <c r="L170" s="29"/>
    </row>
  </sheetData>
  <sheetProtection algorithmName="SHA-512" hashValue="x7Mgow5hqbFtCvWIf2SgABHto/HUnF2f5etoreg89lPLrq4pFYkIm8XkD5LP5MWmjP47g44dWLWA1rO33rs2tg==" saltValue="AJ/7W4kEszirRZzgjyD+UA==" spinCount="100000" sheet="1" objects="1" scenarios="1" formatColumns="0" formatRows="0" autoFilter="0"/>
  <autoFilter ref="C117:K169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hyperlinks>
    <hyperlink ref="F123" r:id="rId1" xr:uid="{00000000-0004-0000-0200-000000000000}"/>
    <hyperlink ref="F129" r:id="rId2" xr:uid="{00000000-0004-0000-0200-000001000000}"/>
    <hyperlink ref="F135" r:id="rId3" xr:uid="{00000000-0004-0000-0200-000002000000}"/>
    <hyperlink ref="F143" r:id="rId4" xr:uid="{00000000-0004-0000-0200-000003000000}"/>
    <hyperlink ref="F147" r:id="rId5" xr:uid="{00000000-0004-0000-0200-000004000000}"/>
    <hyperlink ref="F153" r:id="rId6" xr:uid="{00000000-0004-0000-0200-000005000000}"/>
    <hyperlink ref="F157" r:id="rId7" xr:uid="{00000000-0004-0000-0200-000006000000}"/>
    <hyperlink ref="F160" r:id="rId8" xr:uid="{00000000-0004-0000-0200-000007000000}"/>
    <hyperlink ref="F165" r:id="rId9" xr:uid="{00000000-0004-0000-0200-00000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13"/>
  <sheetViews>
    <sheetView showGridLines="0" workbookViewId="0">
      <selection activeCell="F23" sqref="F2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7" t="s">
        <v>87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4.95" customHeight="1">
      <c r="B4" s="20"/>
      <c r="D4" s="21" t="s">
        <v>110</v>
      </c>
      <c r="L4" s="20"/>
      <c r="M4" s="86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21" t="str">
        <f>'Rekapitulace stavby'!K6</f>
        <v>Rodinný dům</v>
      </c>
      <c r="F7" s="222"/>
      <c r="G7" s="222"/>
      <c r="H7" s="222"/>
      <c r="L7" s="20"/>
    </row>
    <row r="8" spans="2:46" s="1" customFormat="1" ht="12" customHeight="1">
      <c r="B8" s="29"/>
      <c r="D8" s="26" t="s">
        <v>123</v>
      </c>
      <c r="L8" s="29"/>
    </row>
    <row r="9" spans="2:46" s="1" customFormat="1" ht="16.5" customHeight="1">
      <c r="B9" s="29"/>
      <c r="E9" s="211" t="s">
        <v>3002</v>
      </c>
      <c r="F9" s="220"/>
      <c r="G9" s="220"/>
      <c r="H9" s="220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6" t="s">
        <v>15</v>
      </c>
      <c r="F11" s="24" t="s">
        <v>16</v>
      </c>
      <c r="I11" s="26" t="s">
        <v>17</v>
      </c>
      <c r="J11" s="24" t="s">
        <v>1</v>
      </c>
      <c r="L11" s="29"/>
    </row>
    <row r="12" spans="2:46" s="1" customFormat="1" ht="12" customHeight="1">
      <c r="B12" s="29"/>
      <c r="D12" s="26" t="s">
        <v>19</v>
      </c>
      <c r="F12" s="24"/>
      <c r="I12" s="26" t="s">
        <v>20</v>
      </c>
      <c r="J12" s="49">
        <f>'Rekapitulace stavby'!AN8</f>
        <v>0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6" t="s">
        <v>21</v>
      </c>
      <c r="I14" s="26" t="s">
        <v>22</v>
      </c>
      <c r="J14" s="24" t="s">
        <v>1</v>
      </c>
      <c r="L14" s="29"/>
    </row>
    <row r="15" spans="2:46" s="1" customFormat="1" ht="18" customHeight="1">
      <c r="B15" s="29"/>
      <c r="E15" s="24"/>
      <c r="I15" s="26" t="s">
        <v>23</v>
      </c>
      <c r="J15" s="24" t="s">
        <v>1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6" t="s">
        <v>24</v>
      </c>
      <c r="I17" s="26" t="s">
        <v>22</v>
      </c>
      <c r="J17" s="24" t="str">
        <f>'Rekapitulace stavby'!AN13</f>
        <v/>
      </c>
      <c r="L17" s="29"/>
    </row>
    <row r="18" spans="2:12" s="1" customFormat="1" ht="18" customHeight="1">
      <c r="B18" s="29"/>
      <c r="E18" s="195" t="str">
        <f>'Rekapitulace stavby'!E14</f>
        <v xml:space="preserve"> </v>
      </c>
      <c r="F18" s="195"/>
      <c r="G18" s="195"/>
      <c r="H18" s="195"/>
      <c r="I18" s="26" t="s">
        <v>23</v>
      </c>
      <c r="J18" s="24" t="str">
        <f>'Rekapitulace stavby'!AN14</f>
        <v/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6" t="s">
        <v>26</v>
      </c>
      <c r="I20" s="26" t="s">
        <v>22</v>
      </c>
      <c r="J20" s="24"/>
      <c r="L20" s="29"/>
    </row>
    <row r="21" spans="2:12" s="1" customFormat="1" ht="18" customHeight="1">
      <c r="B21" s="29"/>
      <c r="E21" s="24"/>
      <c r="I21" s="26" t="s">
        <v>23</v>
      </c>
      <c r="J21" s="24"/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6" t="s">
        <v>28</v>
      </c>
      <c r="I23" s="26" t="s">
        <v>22</v>
      </c>
      <c r="J23" s="24" t="s">
        <v>29</v>
      </c>
      <c r="L23" s="29"/>
    </row>
    <row r="24" spans="2:12" s="1" customFormat="1" ht="18" customHeight="1">
      <c r="B24" s="29"/>
      <c r="E24" s="24" t="s">
        <v>30</v>
      </c>
      <c r="I24" s="26" t="s">
        <v>23</v>
      </c>
      <c r="J24" s="24" t="s">
        <v>1</v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6" t="s">
        <v>31</v>
      </c>
      <c r="L26" s="29"/>
    </row>
    <row r="27" spans="2:12" s="7" customFormat="1" ht="16.5" customHeight="1">
      <c r="B27" s="87"/>
      <c r="E27" s="197" t="s">
        <v>1</v>
      </c>
      <c r="F27" s="197"/>
      <c r="G27" s="197"/>
      <c r="H27" s="197"/>
      <c r="L27" s="87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8" t="s">
        <v>32</v>
      </c>
      <c r="J30" s="63">
        <f>ROUND(J124, 2)</f>
        <v>1030993.54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34</v>
      </c>
      <c r="I32" s="32" t="s">
        <v>33</v>
      </c>
      <c r="J32" s="32" t="s">
        <v>35</v>
      </c>
      <c r="L32" s="29"/>
    </row>
    <row r="33" spans="2:12" s="1" customFormat="1" ht="14.45" customHeight="1">
      <c r="B33" s="29"/>
      <c r="D33" s="52" t="s">
        <v>36</v>
      </c>
      <c r="E33" s="26" t="s">
        <v>37</v>
      </c>
      <c r="F33" s="89">
        <f>ROUND((SUM(BE124:BE312)),  2)</f>
        <v>0</v>
      </c>
      <c r="I33" s="90">
        <v>0.21</v>
      </c>
      <c r="J33" s="89">
        <f>ROUND(((SUM(BE124:BE312))*I33),  2)</f>
        <v>0</v>
      </c>
      <c r="L33" s="29"/>
    </row>
    <row r="34" spans="2:12" s="1" customFormat="1" ht="14.45" customHeight="1">
      <c r="B34" s="29"/>
      <c r="E34" s="26" t="s">
        <v>38</v>
      </c>
      <c r="F34" s="89">
        <f>ROUND((SUM(BF124:BF312)),  2)</f>
        <v>1030993.54</v>
      </c>
      <c r="I34" s="90">
        <v>0.12</v>
      </c>
      <c r="J34" s="89">
        <f>ROUND(((SUM(BF124:BF312))*I34),  2)</f>
        <v>123719.22</v>
      </c>
      <c r="L34" s="29"/>
    </row>
    <row r="35" spans="2:12" s="1" customFormat="1" ht="14.45" hidden="1" customHeight="1">
      <c r="B35" s="29"/>
      <c r="E35" s="26" t="s">
        <v>39</v>
      </c>
      <c r="F35" s="89">
        <f>ROUND((SUM(BG124:BG312)),  2)</f>
        <v>0</v>
      </c>
      <c r="I35" s="90">
        <v>0.21</v>
      </c>
      <c r="J35" s="89">
        <f>0</f>
        <v>0</v>
      </c>
      <c r="L35" s="29"/>
    </row>
    <row r="36" spans="2:12" s="1" customFormat="1" ht="14.45" hidden="1" customHeight="1">
      <c r="B36" s="29"/>
      <c r="E36" s="26" t="s">
        <v>40</v>
      </c>
      <c r="F36" s="89">
        <f>ROUND((SUM(BH124:BH312)),  2)</f>
        <v>0</v>
      </c>
      <c r="I36" s="90">
        <v>0.12</v>
      </c>
      <c r="J36" s="89">
        <f>0</f>
        <v>0</v>
      </c>
      <c r="L36" s="29"/>
    </row>
    <row r="37" spans="2:12" s="1" customFormat="1" ht="14.45" hidden="1" customHeight="1">
      <c r="B37" s="29"/>
      <c r="E37" s="26" t="s">
        <v>41</v>
      </c>
      <c r="F37" s="89">
        <f>ROUND((SUM(BI124:BI312)),  2)</f>
        <v>0</v>
      </c>
      <c r="I37" s="90">
        <v>0</v>
      </c>
      <c r="J37" s="89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1"/>
      <c r="D39" s="92" t="s">
        <v>42</v>
      </c>
      <c r="E39" s="54"/>
      <c r="F39" s="54"/>
      <c r="G39" s="93" t="s">
        <v>43</v>
      </c>
      <c r="H39" s="94" t="s">
        <v>44</v>
      </c>
      <c r="I39" s="54"/>
      <c r="J39" s="95">
        <f>SUM(J30:J37)</f>
        <v>1154712.76</v>
      </c>
      <c r="K39" s="96"/>
      <c r="L39" s="29"/>
    </row>
    <row r="40" spans="2:12" s="1" customFormat="1" ht="14.45" customHeight="1">
      <c r="B40" s="29"/>
      <c r="L40" s="29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29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9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29"/>
      <c r="D61" s="40" t="s">
        <v>47</v>
      </c>
      <c r="E61" s="31"/>
      <c r="F61" s="97" t="s">
        <v>48</v>
      </c>
      <c r="G61" s="40" t="s">
        <v>47</v>
      </c>
      <c r="H61" s="31"/>
      <c r="I61" s="31"/>
      <c r="J61" s="98" t="s">
        <v>48</v>
      </c>
      <c r="K61" s="31"/>
      <c r="L61" s="29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29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9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29"/>
      <c r="D76" s="40" t="s">
        <v>47</v>
      </c>
      <c r="E76" s="31"/>
      <c r="F76" s="97" t="s">
        <v>48</v>
      </c>
      <c r="G76" s="40" t="s">
        <v>47</v>
      </c>
      <c r="H76" s="31"/>
      <c r="I76" s="31"/>
      <c r="J76" s="98" t="s">
        <v>48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21" t="s">
        <v>134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6" t="s">
        <v>14</v>
      </c>
      <c r="L84" s="29"/>
    </row>
    <row r="85" spans="2:47" s="1" customFormat="1" ht="16.5" customHeight="1">
      <c r="B85" s="29"/>
      <c r="E85" s="221" t="str">
        <f>E7</f>
        <v>Rodinný dům</v>
      </c>
      <c r="F85" s="222"/>
      <c r="G85" s="222"/>
      <c r="H85" s="222"/>
      <c r="L85" s="29"/>
    </row>
    <row r="86" spans="2:47" s="1" customFormat="1" ht="12" customHeight="1">
      <c r="B86" s="29"/>
      <c r="C86" s="26" t="s">
        <v>123</v>
      </c>
      <c r="L86" s="29"/>
    </row>
    <row r="87" spans="2:47" s="1" customFormat="1" ht="16.5" customHeight="1">
      <c r="B87" s="29"/>
      <c r="E87" s="211" t="str">
        <f>E9</f>
        <v>SO.03 - Zpevněné plochy a ostatní vnější plochy</v>
      </c>
      <c r="F87" s="220"/>
      <c r="G87" s="220"/>
      <c r="H87" s="220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6" t="s">
        <v>19</v>
      </c>
      <c r="F89" s="24">
        <f>F12</f>
        <v>0</v>
      </c>
      <c r="I89" s="26" t="s">
        <v>20</v>
      </c>
      <c r="J89" s="49">
        <f>IF(J12="","",J12)</f>
        <v>0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6" t="s">
        <v>21</v>
      </c>
      <c r="F91" s="24">
        <f>E15</f>
        <v>0</v>
      </c>
      <c r="I91" s="26" t="s">
        <v>26</v>
      </c>
      <c r="J91" s="27">
        <f>E21</f>
        <v>0</v>
      </c>
      <c r="L91" s="29"/>
    </row>
    <row r="92" spans="2:47" s="1" customFormat="1" ht="15.2" customHeight="1">
      <c r="B92" s="29"/>
      <c r="C92" s="26" t="s">
        <v>24</v>
      </c>
      <c r="F92" s="24" t="str">
        <f>IF(E18="","",E18)</f>
        <v xml:space="preserve"> </v>
      </c>
      <c r="I92" s="26" t="s">
        <v>28</v>
      </c>
      <c r="J92" s="27" t="str">
        <f>E24</f>
        <v>Adam Růžička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9" t="s">
        <v>135</v>
      </c>
      <c r="D94" s="91"/>
      <c r="E94" s="91"/>
      <c r="F94" s="91"/>
      <c r="G94" s="91"/>
      <c r="H94" s="91"/>
      <c r="I94" s="91"/>
      <c r="J94" s="100" t="s">
        <v>136</v>
      </c>
      <c r="K94" s="91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101" t="s">
        <v>137</v>
      </c>
      <c r="J96" s="63">
        <f>J124</f>
        <v>1030993.5399999999</v>
      </c>
      <c r="L96" s="29"/>
      <c r="AU96" s="17" t="s">
        <v>138</v>
      </c>
    </row>
    <row r="97" spans="2:12" s="8" customFormat="1" ht="24.95" customHeight="1">
      <c r="B97" s="102"/>
      <c r="D97" s="103" t="s">
        <v>139</v>
      </c>
      <c r="E97" s="104"/>
      <c r="F97" s="104"/>
      <c r="G97" s="104"/>
      <c r="H97" s="104"/>
      <c r="I97" s="104"/>
      <c r="J97" s="105">
        <f>J125</f>
        <v>1030993.5399999999</v>
      </c>
      <c r="L97" s="102"/>
    </row>
    <row r="98" spans="2:12" s="9" customFormat="1" ht="19.899999999999999" customHeight="1">
      <c r="B98" s="106"/>
      <c r="D98" s="107" t="s">
        <v>140</v>
      </c>
      <c r="E98" s="108"/>
      <c r="F98" s="108"/>
      <c r="G98" s="108"/>
      <c r="H98" s="108"/>
      <c r="I98" s="108"/>
      <c r="J98" s="109">
        <f>J126</f>
        <v>26706.169999999995</v>
      </c>
      <c r="L98" s="106"/>
    </row>
    <row r="99" spans="2:12" s="9" customFormat="1" ht="19.899999999999999" customHeight="1">
      <c r="B99" s="106"/>
      <c r="D99" s="107" t="s">
        <v>142</v>
      </c>
      <c r="E99" s="108"/>
      <c r="F99" s="108"/>
      <c r="G99" s="108"/>
      <c r="H99" s="108"/>
      <c r="I99" s="108"/>
      <c r="J99" s="109">
        <f>J166</f>
        <v>105814.70999999999</v>
      </c>
      <c r="L99" s="106"/>
    </row>
    <row r="100" spans="2:12" s="9" customFormat="1" ht="19.899999999999999" customHeight="1">
      <c r="B100" s="106"/>
      <c r="D100" s="107" t="s">
        <v>143</v>
      </c>
      <c r="E100" s="108"/>
      <c r="F100" s="108"/>
      <c r="G100" s="108"/>
      <c r="H100" s="108"/>
      <c r="I100" s="108"/>
      <c r="J100" s="109">
        <f>J200</f>
        <v>32028.68</v>
      </c>
      <c r="L100" s="106"/>
    </row>
    <row r="101" spans="2:12" s="9" customFormat="1" ht="19.899999999999999" customHeight="1">
      <c r="B101" s="106"/>
      <c r="D101" s="107" t="s">
        <v>3003</v>
      </c>
      <c r="E101" s="108"/>
      <c r="F101" s="108"/>
      <c r="G101" s="108"/>
      <c r="H101" s="108"/>
      <c r="I101" s="108"/>
      <c r="J101" s="109">
        <f>J215</f>
        <v>621993.72</v>
      </c>
      <c r="L101" s="106"/>
    </row>
    <row r="102" spans="2:12" s="9" customFormat="1" ht="19.899999999999999" customHeight="1">
      <c r="B102" s="106"/>
      <c r="D102" s="107" t="s">
        <v>144</v>
      </c>
      <c r="E102" s="108"/>
      <c r="F102" s="108"/>
      <c r="G102" s="108"/>
      <c r="H102" s="108"/>
      <c r="I102" s="108"/>
      <c r="J102" s="109">
        <f>J284</f>
        <v>5977.05</v>
      </c>
      <c r="L102" s="106"/>
    </row>
    <row r="103" spans="2:12" s="9" customFormat="1" ht="19.899999999999999" customHeight="1">
      <c r="B103" s="106"/>
      <c r="D103" s="107" t="s">
        <v>145</v>
      </c>
      <c r="E103" s="108"/>
      <c r="F103" s="108"/>
      <c r="G103" s="108"/>
      <c r="H103" s="108"/>
      <c r="I103" s="108"/>
      <c r="J103" s="109">
        <f>J289</f>
        <v>47723.689999999995</v>
      </c>
      <c r="L103" s="106"/>
    </row>
    <row r="104" spans="2:12" s="9" customFormat="1" ht="19.899999999999999" customHeight="1">
      <c r="B104" s="106"/>
      <c r="D104" s="107" t="s">
        <v>146</v>
      </c>
      <c r="E104" s="108"/>
      <c r="F104" s="108"/>
      <c r="G104" s="108"/>
      <c r="H104" s="108"/>
      <c r="I104" s="108"/>
      <c r="J104" s="109">
        <f>J306</f>
        <v>190749.52</v>
      </c>
      <c r="L104" s="106"/>
    </row>
    <row r="105" spans="2:12" s="1" customFormat="1" ht="21.75" customHeight="1">
      <c r="B105" s="29"/>
      <c r="L105" s="29"/>
    </row>
    <row r="106" spans="2:12" s="1" customFormat="1" ht="6.95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9"/>
    </row>
    <row r="110" spans="2:12" s="1" customFormat="1" ht="6.95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9"/>
    </row>
    <row r="111" spans="2:12" s="1" customFormat="1" ht="24.95" customHeight="1">
      <c r="B111" s="29"/>
      <c r="C111" s="21" t="s">
        <v>167</v>
      </c>
      <c r="L111" s="29"/>
    </row>
    <row r="112" spans="2:12" s="1" customFormat="1" ht="6.95" customHeight="1">
      <c r="B112" s="29"/>
      <c r="L112" s="29"/>
    </row>
    <row r="113" spans="2:65" s="1" customFormat="1" ht="12" customHeight="1">
      <c r="B113" s="29"/>
      <c r="C113" s="26" t="s">
        <v>14</v>
      </c>
      <c r="L113" s="29"/>
    </row>
    <row r="114" spans="2:65" s="1" customFormat="1" ht="16.5" customHeight="1">
      <c r="B114" s="29"/>
      <c r="E114" s="221" t="str">
        <f>E7</f>
        <v>Rodinný dům</v>
      </c>
      <c r="F114" s="222"/>
      <c r="G114" s="222"/>
      <c r="H114" s="222"/>
      <c r="L114" s="29"/>
    </row>
    <row r="115" spans="2:65" s="1" customFormat="1" ht="12" customHeight="1">
      <c r="B115" s="29"/>
      <c r="C115" s="26" t="s">
        <v>123</v>
      </c>
      <c r="L115" s="29"/>
    </row>
    <row r="116" spans="2:65" s="1" customFormat="1" ht="16.5" customHeight="1">
      <c r="B116" s="29"/>
      <c r="E116" s="211" t="str">
        <f>E9</f>
        <v>SO.03 - Zpevněné plochy a ostatní vnější plochy</v>
      </c>
      <c r="F116" s="220"/>
      <c r="G116" s="220"/>
      <c r="H116" s="220"/>
      <c r="L116" s="29"/>
    </row>
    <row r="117" spans="2:65" s="1" customFormat="1" ht="6.95" customHeight="1">
      <c r="B117" s="29"/>
      <c r="L117" s="29"/>
    </row>
    <row r="118" spans="2:65" s="1" customFormat="1" ht="12" customHeight="1">
      <c r="B118" s="29"/>
      <c r="C118" s="26" t="s">
        <v>19</v>
      </c>
      <c r="F118" s="24">
        <f>F12</f>
        <v>0</v>
      </c>
      <c r="I118" s="26" t="s">
        <v>20</v>
      </c>
      <c r="J118" s="49">
        <f>IF(J12="","",J12)</f>
        <v>0</v>
      </c>
      <c r="L118" s="29"/>
    </row>
    <row r="119" spans="2:65" s="1" customFormat="1" ht="6.95" customHeight="1">
      <c r="B119" s="29"/>
      <c r="L119" s="29"/>
    </row>
    <row r="120" spans="2:65" s="1" customFormat="1" ht="15.2" customHeight="1">
      <c r="B120" s="29"/>
      <c r="C120" s="26" t="s">
        <v>21</v>
      </c>
      <c r="F120" s="24">
        <f>E15</f>
        <v>0</v>
      </c>
      <c r="I120" s="26" t="s">
        <v>26</v>
      </c>
      <c r="J120" s="27">
        <f>E21</f>
        <v>0</v>
      </c>
      <c r="L120" s="29"/>
    </row>
    <row r="121" spans="2:65" s="1" customFormat="1" ht="15.2" customHeight="1">
      <c r="B121" s="29"/>
      <c r="C121" s="26" t="s">
        <v>24</v>
      </c>
      <c r="F121" s="24" t="str">
        <f>IF(E18="","",E18)</f>
        <v xml:space="preserve"> </v>
      </c>
      <c r="I121" s="26" t="s">
        <v>28</v>
      </c>
      <c r="J121" s="27" t="str">
        <f>E24</f>
        <v>Adam Růžička</v>
      </c>
      <c r="L121" s="29"/>
    </row>
    <row r="122" spans="2:65" s="1" customFormat="1" ht="10.35" customHeight="1">
      <c r="B122" s="29"/>
      <c r="L122" s="29"/>
    </row>
    <row r="123" spans="2:65" s="10" customFormat="1" ht="29.25" customHeight="1">
      <c r="B123" s="110"/>
      <c r="C123" s="111" t="s">
        <v>168</v>
      </c>
      <c r="D123" s="112" t="s">
        <v>57</v>
      </c>
      <c r="E123" s="112" t="s">
        <v>53</v>
      </c>
      <c r="F123" s="112" t="s">
        <v>54</v>
      </c>
      <c r="G123" s="112" t="s">
        <v>169</v>
      </c>
      <c r="H123" s="112" t="s">
        <v>170</v>
      </c>
      <c r="I123" s="112" t="s">
        <v>171</v>
      </c>
      <c r="J123" s="112" t="s">
        <v>136</v>
      </c>
      <c r="K123" s="113" t="s">
        <v>172</v>
      </c>
      <c r="L123" s="110"/>
      <c r="M123" s="56" t="s">
        <v>1</v>
      </c>
      <c r="N123" s="57" t="s">
        <v>36</v>
      </c>
      <c r="O123" s="57" t="s">
        <v>173</v>
      </c>
      <c r="P123" s="57" t="s">
        <v>174</v>
      </c>
      <c r="Q123" s="57" t="s">
        <v>175</v>
      </c>
      <c r="R123" s="57" t="s">
        <v>176</v>
      </c>
      <c r="S123" s="57" t="s">
        <v>177</v>
      </c>
      <c r="T123" s="58" t="s">
        <v>178</v>
      </c>
    </row>
    <row r="124" spans="2:65" s="1" customFormat="1" ht="22.9" customHeight="1">
      <c r="B124" s="29"/>
      <c r="C124" s="61" t="s">
        <v>179</v>
      </c>
      <c r="J124" s="114">
        <f>BK124</f>
        <v>1030993.5399999999</v>
      </c>
      <c r="L124" s="29"/>
      <c r="M124" s="59"/>
      <c r="N124" s="50"/>
      <c r="O124" s="50"/>
      <c r="P124" s="115">
        <f>P125</f>
        <v>733.76993200000015</v>
      </c>
      <c r="Q124" s="50"/>
      <c r="R124" s="115">
        <f>R125</f>
        <v>280.51381762</v>
      </c>
      <c r="S124" s="50"/>
      <c r="T124" s="116">
        <f>T125</f>
        <v>0</v>
      </c>
      <c r="AT124" s="17" t="s">
        <v>71</v>
      </c>
      <c r="AU124" s="17" t="s">
        <v>138</v>
      </c>
      <c r="BK124" s="117">
        <f>BK125</f>
        <v>1030993.5399999999</v>
      </c>
    </row>
    <row r="125" spans="2:65" s="11" customFormat="1" ht="25.9" customHeight="1">
      <c r="B125" s="118"/>
      <c r="D125" s="119" t="s">
        <v>71</v>
      </c>
      <c r="E125" s="120" t="s">
        <v>180</v>
      </c>
      <c r="F125" s="120" t="s">
        <v>181</v>
      </c>
      <c r="J125" s="121">
        <f>BK125</f>
        <v>1030993.5399999999</v>
      </c>
      <c r="L125" s="118"/>
      <c r="M125" s="122"/>
      <c r="P125" s="123">
        <f>P126+P166+P200+P215+P284+P289+P306</f>
        <v>733.76993200000015</v>
      </c>
      <c r="R125" s="123">
        <f>R126+R166+R200+R215+R284+R289+R306</f>
        <v>280.51381762</v>
      </c>
      <c r="T125" s="124">
        <f>T126+T166+T200+T215+T284+T289+T306</f>
        <v>0</v>
      </c>
      <c r="AR125" s="119" t="s">
        <v>80</v>
      </c>
      <c r="AT125" s="125" t="s">
        <v>71</v>
      </c>
      <c r="AU125" s="125" t="s">
        <v>72</v>
      </c>
      <c r="AY125" s="119" t="s">
        <v>182</v>
      </c>
      <c r="BK125" s="126">
        <f>BK126+BK166+BK200+BK215+BK284+BK289+BK306</f>
        <v>1030993.5399999999</v>
      </c>
    </row>
    <row r="126" spans="2:65" s="11" customFormat="1" ht="22.9" customHeight="1">
      <c r="B126" s="118"/>
      <c r="D126" s="119" t="s">
        <v>71</v>
      </c>
      <c r="E126" s="127" t="s">
        <v>80</v>
      </c>
      <c r="F126" s="127" t="s">
        <v>183</v>
      </c>
      <c r="J126" s="128">
        <f>BK126</f>
        <v>26706.169999999995</v>
      </c>
      <c r="L126" s="118"/>
      <c r="M126" s="122"/>
      <c r="P126" s="123">
        <f>SUM(P127:P165)</f>
        <v>53.069894000000005</v>
      </c>
      <c r="R126" s="123">
        <f>SUM(R127:R165)</f>
        <v>1.2139999999999998E-2</v>
      </c>
      <c r="T126" s="124">
        <f>SUM(T127:T165)</f>
        <v>0</v>
      </c>
      <c r="AR126" s="119" t="s">
        <v>80</v>
      </c>
      <c r="AT126" s="125" t="s">
        <v>71</v>
      </c>
      <c r="AU126" s="125" t="s">
        <v>80</v>
      </c>
      <c r="AY126" s="119" t="s">
        <v>182</v>
      </c>
      <c r="BK126" s="126">
        <f>SUM(BK127:BK165)</f>
        <v>26706.169999999995</v>
      </c>
    </row>
    <row r="127" spans="2:65" s="1" customFormat="1" ht="24.2" customHeight="1">
      <c r="B127" s="29"/>
      <c r="C127" s="129" t="s">
        <v>7</v>
      </c>
      <c r="D127" s="129" t="s">
        <v>184</v>
      </c>
      <c r="E127" s="130" t="s">
        <v>3004</v>
      </c>
      <c r="F127" s="131" t="s">
        <v>3005</v>
      </c>
      <c r="G127" s="132" t="s">
        <v>187</v>
      </c>
      <c r="H127" s="133">
        <v>38.380000000000003</v>
      </c>
      <c r="I127" s="134">
        <v>94.5</v>
      </c>
      <c r="J127" s="134">
        <f>ROUND(I127*H127,2)</f>
        <v>3626.91</v>
      </c>
      <c r="K127" s="131" t="s">
        <v>188</v>
      </c>
      <c r="L127" s="29"/>
      <c r="M127" s="135" t="s">
        <v>1</v>
      </c>
      <c r="N127" s="136" t="s">
        <v>38</v>
      </c>
      <c r="O127" s="137">
        <v>0.185</v>
      </c>
      <c r="P127" s="137">
        <f>O127*H127</f>
        <v>7.1003000000000007</v>
      </c>
      <c r="Q127" s="137">
        <v>0</v>
      </c>
      <c r="R127" s="137">
        <f>Q127*H127</f>
        <v>0</v>
      </c>
      <c r="S127" s="137">
        <v>0</v>
      </c>
      <c r="T127" s="138">
        <f>S127*H127</f>
        <v>0</v>
      </c>
      <c r="AR127" s="139" t="s">
        <v>189</v>
      </c>
      <c r="AT127" s="139" t="s">
        <v>184</v>
      </c>
      <c r="AU127" s="139" t="s">
        <v>190</v>
      </c>
      <c r="AY127" s="17" t="s">
        <v>182</v>
      </c>
      <c r="BE127" s="140">
        <f>IF(N127="základní",J127,0)</f>
        <v>0</v>
      </c>
      <c r="BF127" s="140">
        <f>IF(N127="snížená",J127,0)</f>
        <v>3626.91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7" t="s">
        <v>190</v>
      </c>
      <c r="BK127" s="140">
        <f>ROUND(I127*H127,2)</f>
        <v>3626.91</v>
      </c>
      <c r="BL127" s="17" t="s">
        <v>189</v>
      </c>
      <c r="BM127" s="139" t="s">
        <v>3006</v>
      </c>
    </row>
    <row r="128" spans="2:65" s="1" customFormat="1" ht="19.5">
      <c r="B128" s="29"/>
      <c r="D128" s="141" t="s">
        <v>192</v>
      </c>
      <c r="F128" s="142" t="s">
        <v>3007</v>
      </c>
      <c r="L128" s="29"/>
      <c r="M128" s="143"/>
      <c r="T128" s="53"/>
      <c r="AT128" s="17" t="s">
        <v>192</v>
      </c>
      <c r="AU128" s="17" t="s">
        <v>190</v>
      </c>
    </row>
    <row r="129" spans="2:65" s="1" customFormat="1">
      <c r="B129" s="29"/>
      <c r="D129" s="144" t="s">
        <v>194</v>
      </c>
      <c r="F129" s="145" t="s">
        <v>3008</v>
      </c>
      <c r="L129" s="29"/>
      <c r="M129" s="143"/>
      <c r="T129" s="53"/>
      <c r="AT129" s="17" t="s">
        <v>194</v>
      </c>
      <c r="AU129" s="17" t="s">
        <v>190</v>
      </c>
    </row>
    <row r="130" spans="2:65" s="12" customFormat="1">
      <c r="B130" s="146"/>
      <c r="D130" s="141" t="s">
        <v>196</v>
      </c>
      <c r="E130" s="147" t="s">
        <v>1</v>
      </c>
      <c r="F130" s="148" t="s">
        <v>1086</v>
      </c>
      <c r="H130" s="147" t="s">
        <v>1</v>
      </c>
      <c r="L130" s="146"/>
      <c r="M130" s="149"/>
      <c r="T130" s="150"/>
      <c r="AT130" s="147" t="s">
        <v>196</v>
      </c>
      <c r="AU130" s="147" t="s">
        <v>190</v>
      </c>
      <c r="AV130" s="12" t="s">
        <v>80</v>
      </c>
      <c r="AW130" s="12" t="s">
        <v>27</v>
      </c>
      <c r="AX130" s="12" t="s">
        <v>72</v>
      </c>
      <c r="AY130" s="147" t="s">
        <v>182</v>
      </c>
    </row>
    <row r="131" spans="2:65" s="13" customFormat="1">
      <c r="B131" s="151"/>
      <c r="D131" s="141" t="s">
        <v>196</v>
      </c>
      <c r="E131" s="152" t="s">
        <v>1</v>
      </c>
      <c r="F131" s="153" t="s">
        <v>3009</v>
      </c>
      <c r="H131" s="154">
        <v>38.380000000000003</v>
      </c>
      <c r="L131" s="151"/>
      <c r="M131" s="155"/>
      <c r="T131" s="156"/>
      <c r="AT131" s="152" t="s">
        <v>196</v>
      </c>
      <c r="AU131" s="152" t="s">
        <v>190</v>
      </c>
      <c r="AV131" s="13" t="s">
        <v>190</v>
      </c>
      <c r="AW131" s="13" t="s">
        <v>27</v>
      </c>
      <c r="AX131" s="13" t="s">
        <v>80</v>
      </c>
      <c r="AY131" s="152" t="s">
        <v>182</v>
      </c>
    </row>
    <row r="132" spans="2:65" s="1" customFormat="1" ht="16.5" customHeight="1">
      <c r="B132" s="29"/>
      <c r="C132" s="163" t="s">
        <v>3010</v>
      </c>
      <c r="D132" s="163" t="s">
        <v>325</v>
      </c>
      <c r="E132" s="164" t="s">
        <v>3011</v>
      </c>
      <c r="F132" s="165" t="s">
        <v>3012</v>
      </c>
      <c r="G132" s="166" t="s">
        <v>3013</v>
      </c>
      <c r="H132" s="167">
        <v>0.76800000000000002</v>
      </c>
      <c r="I132" s="168">
        <v>113</v>
      </c>
      <c r="J132" s="168">
        <f>ROUND(I132*H132,2)</f>
        <v>86.78</v>
      </c>
      <c r="K132" s="165" t="s">
        <v>188</v>
      </c>
      <c r="L132" s="169"/>
      <c r="M132" s="170" t="s">
        <v>1</v>
      </c>
      <c r="N132" s="171" t="s">
        <v>38</v>
      </c>
      <c r="O132" s="137">
        <v>0</v>
      </c>
      <c r="P132" s="137">
        <f>O132*H132</f>
        <v>0</v>
      </c>
      <c r="Q132" s="137">
        <v>1E-3</v>
      </c>
      <c r="R132" s="137">
        <f>Q132*H132</f>
        <v>7.6800000000000002E-4</v>
      </c>
      <c r="S132" s="137">
        <v>0</v>
      </c>
      <c r="T132" s="138">
        <f>S132*H132</f>
        <v>0</v>
      </c>
      <c r="AR132" s="139" t="s">
        <v>202</v>
      </c>
      <c r="AT132" s="139" t="s">
        <v>325</v>
      </c>
      <c r="AU132" s="139" t="s">
        <v>190</v>
      </c>
      <c r="AY132" s="17" t="s">
        <v>182</v>
      </c>
      <c r="BE132" s="140">
        <f>IF(N132="základní",J132,0)</f>
        <v>0</v>
      </c>
      <c r="BF132" s="140">
        <f>IF(N132="snížená",J132,0)</f>
        <v>86.78</v>
      </c>
      <c r="BG132" s="140">
        <f>IF(N132="zákl. přenesená",J132,0)</f>
        <v>0</v>
      </c>
      <c r="BH132" s="140">
        <f>IF(N132="sníž. přenesená",J132,0)</f>
        <v>0</v>
      </c>
      <c r="BI132" s="140">
        <f>IF(N132="nulová",J132,0)</f>
        <v>0</v>
      </c>
      <c r="BJ132" s="17" t="s">
        <v>190</v>
      </c>
      <c r="BK132" s="140">
        <f>ROUND(I132*H132,2)</f>
        <v>86.78</v>
      </c>
      <c r="BL132" s="17" t="s">
        <v>189</v>
      </c>
      <c r="BM132" s="139" t="s">
        <v>3014</v>
      </c>
    </row>
    <row r="133" spans="2:65" s="1" customFormat="1">
      <c r="B133" s="29"/>
      <c r="D133" s="141" t="s">
        <v>192</v>
      </c>
      <c r="F133" s="142" t="s">
        <v>3012</v>
      </c>
      <c r="L133" s="29"/>
      <c r="M133" s="143"/>
      <c r="T133" s="53"/>
      <c r="AT133" s="17" t="s">
        <v>192</v>
      </c>
      <c r="AU133" s="17" t="s">
        <v>190</v>
      </c>
    </row>
    <row r="134" spans="2:65" s="13" customFormat="1">
      <c r="B134" s="151"/>
      <c r="D134" s="141" t="s">
        <v>196</v>
      </c>
      <c r="F134" s="153" t="s">
        <v>3015</v>
      </c>
      <c r="H134" s="154">
        <v>0.76800000000000002</v>
      </c>
      <c r="L134" s="151"/>
      <c r="M134" s="155"/>
      <c r="T134" s="156"/>
      <c r="AT134" s="152" t="s">
        <v>196</v>
      </c>
      <c r="AU134" s="152" t="s">
        <v>190</v>
      </c>
      <c r="AV134" s="13" t="s">
        <v>190</v>
      </c>
      <c r="AW134" s="13" t="s">
        <v>4</v>
      </c>
      <c r="AX134" s="13" t="s">
        <v>80</v>
      </c>
      <c r="AY134" s="152" t="s">
        <v>182</v>
      </c>
    </row>
    <row r="135" spans="2:65" s="1" customFormat="1" ht="24.2" customHeight="1">
      <c r="B135" s="29"/>
      <c r="C135" s="129" t="s">
        <v>540</v>
      </c>
      <c r="D135" s="129" t="s">
        <v>184</v>
      </c>
      <c r="E135" s="130" t="s">
        <v>3016</v>
      </c>
      <c r="F135" s="131" t="s">
        <v>3017</v>
      </c>
      <c r="G135" s="132" t="s">
        <v>187</v>
      </c>
      <c r="H135" s="133">
        <v>500.63</v>
      </c>
      <c r="I135" s="134">
        <v>25.5</v>
      </c>
      <c r="J135" s="134">
        <f>ROUND(I135*H135,2)</f>
        <v>12766.07</v>
      </c>
      <c r="K135" s="131" t="s">
        <v>188</v>
      </c>
      <c r="L135" s="29"/>
      <c r="M135" s="135" t="s">
        <v>1</v>
      </c>
      <c r="N135" s="136" t="s">
        <v>38</v>
      </c>
      <c r="O135" s="137">
        <v>5.8000000000000003E-2</v>
      </c>
      <c r="P135" s="137">
        <f>O135*H135</f>
        <v>29.036540000000002</v>
      </c>
      <c r="Q135" s="137">
        <v>0</v>
      </c>
      <c r="R135" s="137">
        <f>Q135*H135</f>
        <v>0</v>
      </c>
      <c r="S135" s="137">
        <v>0</v>
      </c>
      <c r="T135" s="138">
        <f>S135*H135</f>
        <v>0</v>
      </c>
      <c r="AR135" s="139" t="s">
        <v>189</v>
      </c>
      <c r="AT135" s="139" t="s">
        <v>184</v>
      </c>
      <c r="AU135" s="139" t="s">
        <v>190</v>
      </c>
      <c r="AY135" s="17" t="s">
        <v>182</v>
      </c>
      <c r="BE135" s="140">
        <f>IF(N135="základní",J135,0)</f>
        <v>0</v>
      </c>
      <c r="BF135" s="140">
        <f>IF(N135="snížená",J135,0)</f>
        <v>12766.07</v>
      </c>
      <c r="BG135" s="140">
        <f>IF(N135="zákl. přenesená",J135,0)</f>
        <v>0</v>
      </c>
      <c r="BH135" s="140">
        <f>IF(N135="sníž. přenesená",J135,0)</f>
        <v>0</v>
      </c>
      <c r="BI135" s="140">
        <f>IF(N135="nulová",J135,0)</f>
        <v>0</v>
      </c>
      <c r="BJ135" s="17" t="s">
        <v>190</v>
      </c>
      <c r="BK135" s="140">
        <f>ROUND(I135*H135,2)</f>
        <v>12766.07</v>
      </c>
      <c r="BL135" s="17" t="s">
        <v>189</v>
      </c>
      <c r="BM135" s="139" t="s">
        <v>3018</v>
      </c>
    </row>
    <row r="136" spans="2:65" s="1" customFormat="1" ht="19.5">
      <c r="B136" s="29"/>
      <c r="D136" s="141" t="s">
        <v>192</v>
      </c>
      <c r="F136" s="142" t="s">
        <v>3019</v>
      </c>
      <c r="L136" s="29"/>
      <c r="M136" s="143"/>
      <c r="T136" s="53"/>
      <c r="AT136" s="17" t="s">
        <v>192</v>
      </c>
      <c r="AU136" s="17" t="s">
        <v>190</v>
      </c>
    </row>
    <row r="137" spans="2:65" s="1" customFormat="1">
      <c r="B137" s="29"/>
      <c r="D137" s="144" t="s">
        <v>194</v>
      </c>
      <c r="F137" s="145" t="s">
        <v>3020</v>
      </c>
      <c r="L137" s="29"/>
      <c r="M137" s="143"/>
      <c r="T137" s="53"/>
      <c r="AT137" s="17" t="s">
        <v>194</v>
      </c>
      <c r="AU137" s="17" t="s">
        <v>190</v>
      </c>
    </row>
    <row r="138" spans="2:65" s="12" customFormat="1">
      <c r="B138" s="146"/>
      <c r="D138" s="141" t="s">
        <v>196</v>
      </c>
      <c r="E138" s="147" t="s">
        <v>1</v>
      </c>
      <c r="F138" s="148" t="s">
        <v>3021</v>
      </c>
      <c r="H138" s="147" t="s">
        <v>1</v>
      </c>
      <c r="L138" s="146"/>
      <c r="M138" s="149"/>
      <c r="T138" s="150"/>
      <c r="AT138" s="147" t="s">
        <v>196</v>
      </c>
      <c r="AU138" s="147" t="s">
        <v>190</v>
      </c>
      <c r="AV138" s="12" t="s">
        <v>80</v>
      </c>
      <c r="AW138" s="12" t="s">
        <v>27</v>
      </c>
      <c r="AX138" s="12" t="s">
        <v>72</v>
      </c>
      <c r="AY138" s="147" t="s">
        <v>182</v>
      </c>
    </row>
    <row r="139" spans="2:65" s="13" customFormat="1">
      <c r="B139" s="151"/>
      <c r="D139" s="141" t="s">
        <v>196</v>
      </c>
      <c r="E139" s="152" t="s">
        <v>1</v>
      </c>
      <c r="F139" s="153" t="s">
        <v>3022</v>
      </c>
      <c r="H139" s="154">
        <v>500.63</v>
      </c>
      <c r="L139" s="151"/>
      <c r="M139" s="155"/>
      <c r="T139" s="156"/>
      <c r="AT139" s="152" t="s">
        <v>196</v>
      </c>
      <c r="AU139" s="152" t="s">
        <v>190</v>
      </c>
      <c r="AV139" s="13" t="s">
        <v>190</v>
      </c>
      <c r="AW139" s="13" t="s">
        <v>27</v>
      </c>
      <c r="AX139" s="13" t="s">
        <v>80</v>
      </c>
      <c r="AY139" s="152" t="s">
        <v>182</v>
      </c>
    </row>
    <row r="140" spans="2:65" s="1" customFormat="1" ht="16.5" customHeight="1">
      <c r="B140" s="29"/>
      <c r="C140" s="163" t="s">
        <v>1381</v>
      </c>
      <c r="D140" s="163" t="s">
        <v>325</v>
      </c>
      <c r="E140" s="164" t="s">
        <v>3011</v>
      </c>
      <c r="F140" s="165" t="s">
        <v>3012</v>
      </c>
      <c r="G140" s="166" t="s">
        <v>3013</v>
      </c>
      <c r="H140" s="167">
        <v>10.013</v>
      </c>
      <c r="I140" s="168">
        <v>113</v>
      </c>
      <c r="J140" s="168">
        <f>ROUND(I140*H140,2)</f>
        <v>1131.47</v>
      </c>
      <c r="K140" s="165" t="s">
        <v>188</v>
      </c>
      <c r="L140" s="169"/>
      <c r="M140" s="170" t="s">
        <v>1</v>
      </c>
      <c r="N140" s="171" t="s">
        <v>38</v>
      </c>
      <c r="O140" s="137">
        <v>0</v>
      </c>
      <c r="P140" s="137">
        <f>O140*H140</f>
        <v>0</v>
      </c>
      <c r="Q140" s="137">
        <v>1E-3</v>
      </c>
      <c r="R140" s="137">
        <f>Q140*H140</f>
        <v>1.0012999999999999E-2</v>
      </c>
      <c r="S140" s="137">
        <v>0</v>
      </c>
      <c r="T140" s="138">
        <f>S140*H140</f>
        <v>0</v>
      </c>
      <c r="AR140" s="139" t="s">
        <v>202</v>
      </c>
      <c r="AT140" s="139" t="s">
        <v>325</v>
      </c>
      <c r="AU140" s="139" t="s">
        <v>190</v>
      </c>
      <c r="AY140" s="17" t="s">
        <v>182</v>
      </c>
      <c r="BE140" s="140">
        <f>IF(N140="základní",J140,0)</f>
        <v>0</v>
      </c>
      <c r="BF140" s="140">
        <f>IF(N140="snížená",J140,0)</f>
        <v>1131.47</v>
      </c>
      <c r="BG140" s="140">
        <f>IF(N140="zákl. přenesená",J140,0)</f>
        <v>0</v>
      </c>
      <c r="BH140" s="140">
        <f>IF(N140="sníž. přenesená",J140,0)</f>
        <v>0</v>
      </c>
      <c r="BI140" s="140">
        <f>IF(N140="nulová",J140,0)</f>
        <v>0</v>
      </c>
      <c r="BJ140" s="17" t="s">
        <v>190</v>
      </c>
      <c r="BK140" s="140">
        <f>ROUND(I140*H140,2)</f>
        <v>1131.47</v>
      </c>
      <c r="BL140" s="17" t="s">
        <v>189</v>
      </c>
      <c r="BM140" s="139" t="s">
        <v>3023</v>
      </c>
    </row>
    <row r="141" spans="2:65" s="1" customFormat="1">
      <c r="B141" s="29"/>
      <c r="D141" s="141" t="s">
        <v>192</v>
      </c>
      <c r="F141" s="142" t="s">
        <v>3012</v>
      </c>
      <c r="L141" s="29"/>
      <c r="M141" s="143"/>
      <c r="T141" s="53"/>
      <c r="AT141" s="17" t="s">
        <v>192</v>
      </c>
      <c r="AU141" s="17" t="s">
        <v>190</v>
      </c>
    </row>
    <row r="142" spans="2:65" s="13" customFormat="1">
      <c r="B142" s="151"/>
      <c r="D142" s="141" t="s">
        <v>196</v>
      </c>
      <c r="F142" s="153" t="s">
        <v>3024</v>
      </c>
      <c r="H142" s="154">
        <v>10.013</v>
      </c>
      <c r="L142" s="151"/>
      <c r="M142" s="155"/>
      <c r="T142" s="156"/>
      <c r="AT142" s="152" t="s">
        <v>196</v>
      </c>
      <c r="AU142" s="152" t="s">
        <v>190</v>
      </c>
      <c r="AV142" s="13" t="s">
        <v>190</v>
      </c>
      <c r="AW142" s="13" t="s">
        <v>4</v>
      </c>
      <c r="AX142" s="13" t="s">
        <v>80</v>
      </c>
      <c r="AY142" s="152" t="s">
        <v>182</v>
      </c>
    </row>
    <row r="143" spans="2:65" s="1" customFormat="1" ht="24.2" customHeight="1">
      <c r="B143" s="29"/>
      <c r="C143" s="129" t="s">
        <v>1356</v>
      </c>
      <c r="D143" s="129" t="s">
        <v>184</v>
      </c>
      <c r="E143" s="130" t="s">
        <v>3025</v>
      </c>
      <c r="F143" s="131" t="s">
        <v>3026</v>
      </c>
      <c r="G143" s="132" t="s">
        <v>187</v>
      </c>
      <c r="H143" s="133">
        <v>67.971000000000004</v>
      </c>
      <c r="I143" s="134">
        <v>37.700000000000003</v>
      </c>
      <c r="J143" s="134">
        <f>ROUND(I143*H143,2)</f>
        <v>2562.5100000000002</v>
      </c>
      <c r="K143" s="131" t="s">
        <v>188</v>
      </c>
      <c r="L143" s="29"/>
      <c r="M143" s="135" t="s">
        <v>1</v>
      </c>
      <c r="N143" s="136" t="s">
        <v>38</v>
      </c>
      <c r="O143" s="137">
        <v>8.6999999999999994E-2</v>
      </c>
      <c r="P143" s="137">
        <f>O143*H143</f>
        <v>5.9134770000000003</v>
      </c>
      <c r="Q143" s="137">
        <v>0</v>
      </c>
      <c r="R143" s="137">
        <f>Q143*H143</f>
        <v>0</v>
      </c>
      <c r="S143" s="137">
        <v>0</v>
      </c>
      <c r="T143" s="138">
        <f>S143*H143</f>
        <v>0</v>
      </c>
      <c r="AR143" s="139" t="s">
        <v>189</v>
      </c>
      <c r="AT143" s="139" t="s">
        <v>184</v>
      </c>
      <c r="AU143" s="139" t="s">
        <v>190</v>
      </c>
      <c r="AY143" s="17" t="s">
        <v>182</v>
      </c>
      <c r="BE143" s="140">
        <f>IF(N143="základní",J143,0)</f>
        <v>0</v>
      </c>
      <c r="BF143" s="140">
        <f>IF(N143="snížená",J143,0)</f>
        <v>2562.5100000000002</v>
      </c>
      <c r="BG143" s="140">
        <f>IF(N143="zákl. přenesená",J143,0)</f>
        <v>0</v>
      </c>
      <c r="BH143" s="140">
        <f>IF(N143="sníž. přenesená",J143,0)</f>
        <v>0</v>
      </c>
      <c r="BI143" s="140">
        <f>IF(N143="nulová",J143,0)</f>
        <v>0</v>
      </c>
      <c r="BJ143" s="17" t="s">
        <v>190</v>
      </c>
      <c r="BK143" s="140">
        <f>ROUND(I143*H143,2)</f>
        <v>2562.5100000000002</v>
      </c>
      <c r="BL143" s="17" t="s">
        <v>189</v>
      </c>
      <c r="BM143" s="139" t="s">
        <v>3027</v>
      </c>
    </row>
    <row r="144" spans="2:65" s="1" customFormat="1" ht="19.5">
      <c r="B144" s="29"/>
      <c r="D144" s="141" t="s">
        <v>192</v>
      </c>
      <c r="F144" s="142" t="s">
        <v>3028</v>
      </c>
      <c r="L144" s="29"/>
      <c r="M144" s="143"/>
      <c r="T144" s="53"/>
      <c r="AT144" s="17" t="s">
        <v>192</v>
      </c>
      <c r="AU144" s="17" t="s">
        <v>190</v>
      </c>
    </row>
    <row r="145" spans="2:65" s="1" customFormat="1">
      <c r="B145" s="29"/>
      <c r="D145" s="144" t="s">
        <v>194</v>
      </c>
      <c r="F145" s="145" t="s">
        <v>3029</v>
      </c>
      <c r="L145" s="29"/>
      <c r="M145" s="143"/>
      <c r="T145" s="53"/>
      <c r="AT145" s="17" t="s">
        <v>194</v>
      </c>
      <c r="AU145" s="17" t="s">
        <v>190</v>
      </c>
    </row>
    <row r="146" spans="2:65" s="1" customFormat="1" ht="16.5" customHeight="1">
      <c r="B146" s="29"/>
      <c r="C146" s="163" t="s">
        <v>685</v>
      </c>
      <c r="D146" s="163" t="s">
        <v>325</v>
      </c>
      <c r="E146" s="164" t="s">
        <v>3011</v>
      </c>
      <c r="F146" s="165" t="s">
        <v>3012</v>
      </c>
      <c r="G146" s="166" t="s">
        <v>3013</v>
      </c>
      <c r="H146" s="167">
        <v>1.359</v>
      </c>
      <c r="I146" s="168">
        <v>113</v>
      </c>
      <c r="J146" s="168">
        <f>ROUND(I146*H146,2)</f>
        <v>153.57</v>
      </c>
      <c r="K146" s="165" t="s">
        <v>188</v>
      </c>
      <c r="L146" s="169"/>
      <c r="M146" s="170" t="s">
        <v>1</v>
      </c>
      <c r="N146" s="171" t="s">
        <v>38</v>
      </c>
      <c r="O146" s="137">
        <v>0</v>
      </c>
      <c r="P146" s="137">
        <f>O146*H146</f>
        <v>0</v>
      </c>
      <c r="Q146" s="137">
        <v>1E-3</v>
      </c>
      <c r="R146" s="137">
        <f>Q146*H146</f>
        <v>1.359E-3</v>
      </c>
      <c r="S146" s="137">
        <v>0</v>
      </c>
      <c r="T146" s="138">
        <f>S146*H146</f>
        <v>0</v>
      </c>
      <c r="AR146" s="139" t="s">
        <v>202</v>
      </c>
      <c r="AT146" s="139" t="s">
        <v>325</v>
      </c>
      <c r="AU146" s="139" t="s">
        <v>190</v>
      </c>
      <c r="AY146" s="17" t="s">
        <v>182</v>
      </c>
      <c r="BE146" s="140">
        <f>IF(N146="základní",J146,0)</f>
        <v>0</v>
      </c>
      <c r="BF146" s="140">
        <f>IF(N146="snížená",J146,0)</f>
        <v>153.57</v>
      </c>
      <c r="BG146" s="140">
        <f>IF(N146="zákl. přenesená",J146,0)</f>
        <v>0</v>
      </c>
      <c r="BH146" s="140">
        <f>IF(N146="sníž. přenesená",J146,0)</f>
        <v>0</v>
      </c>
      <c r="BI146" s="140">
        <f>IF(N146="nulová",J146,0)</f>
        <v>0</v>
      </c>
      <c r="BJ146" s="17" t="s">
        <v>190</v>
      </c>
      <c r="BK146" s="140">
        <f>ROUND(I146*H146,2)</f>
        <v>153.57</v>
      </c>
      <c r="BL146" s="17" t="s">
        <v>189</v>
      </c>
      <c r="BM146" s="139" t="s">
        <v>3030</v>
      </c>
    </row>
    <row r="147" spans="2:65" s="1" customFormat="1">
      <c r="B147" s="29"/>
      <c r="D147" s="141" t="s">
        <v>192</v>
      </c>
      <c r="F147" s="142" t="s">
        <v>3012</v>
      </c>
      <c r="L147" s="29"/>
      <c r="M147" s="143"/>
      <c r="T147" s="53"/>
      <c r="AT147" s="17" t="s">
        <v>192</v>
      </c>
      <c r="AU147" s="17" t="s">
        <v>190</v>
      </c>
    </row>
    <row r="148" spans="2:65" s="13" customFormat="1">
      <c r="B148" s="151"/>
      <c r="D148" s="141" t="s">
        <v>196</v>
      </c>
      <c r="F148" s="153" t="s">
        <v>3031</v>
      </c>
      <c r="H148" s="154">
        <v>1.359</v>
      </c>
      <c r="L148" s="151"/>
      <c r="M148" s="155"/>
      <c r="T148" s="156"/>
      <c r="AT148" s="152" t="s">
        <v>196</v>
      </c>
      <c r="AU148" s="152" t="s">
        <v>190</v>
      </c>
      <c r="AV148" s="13" t="s">
        <v>190</v>
      </c>
      <c r="AW148" s="13" t="s">
        <v>4</v>
      </c>
      <c r="AX148" s="13" t="s">
        <v>80</v>
      </c>
      <c r="AY148" s="152" t="s">
        <v>182</v>
      </c>
    </row>
    <row r="149" spans="2:65" s="1" customFormat="1" ht="21.75" customHeight="1">
      <c r="B149" s="29"/>
      <c r="C149" s="129" t="s">
        <v>716</v>
      </c>
      <c r="D149" s="129" t="s">
        <v>184</v>
      </c>
      <c r="E149" s="130" t="s">
        <v>3032</v>
      </c>
      <c r="F149" s="131" t="s">
        <v>3033</v>
      </c>
      <c r="G149" s="132" t="s">
        <v>187</v>
      </c>
      <c r="H149" s="133">
        <v>500.63</v>
      </c>
      <c r="I149" s="134">
        <v>5.09</v>
      </c>
      <c r="J149" s="134">
        <f>ROUND(I149*H149,2)</f>
        <v>2548.21</v>
      </c>
      <c r="K149" s="131" t="s">
        <v>188</v>
      </c>
      <c r="L149" s="29"/>
      <c r="M149" s="135" t="s">
        <v>1</v>
      </c>
      <c r="N149" s="136" t="s">
        <v>38</v>
      </c>
      <c r="O149" s="137">
        <v>1.0999999999999999E-2</v>
      </c>
      <c r="P149" s="137">
        <f>O149*H149</f>
        <v>5.5069299999999997</v>
      </c>
      <c r="Q149" s="137">
        <v>0</v>
      </c>
      <c r="R149" s="137">
        <f>Q149*H149</f>
        <v>0</v>
      </c>
      <c r="S149" s="137">
        <v>0</v>
      </c>
      <c r="T149" s="138">
        <f>S149*H149</f>
        <v>0</v>
      </c>
      <c r="AR149" s="139" t="s">
        <v>189</v>
      </c>
      <c r="AT149" s="139" t="s">
        <v>184</v>
      </c>
      <c r="AU149" s="139" t="s">
        <v>190</v>
      </c>
      <c r="AY149" s="17" t="s">
        <v>182</v>
      </c>
      <c r="BE149" s="140">
        <f>IF(N149="základní",J149,0)</f>
        <v>0</v>
      </c>
      <c r="BF149" s="140">
        <f>IF(N149="snížená",J149,0)</f>
        <v>2548.21</v>
      </c>
      <c r="BG149" s="140">
        <f>IF(N149="zákl. přenesená",J149,0)</f>
        <v>0</v>
      </c>
      <c r="BH149" s="140">
        <f>IF(N149="sníž. přenesená",J149,0)</f>
        <v>0</v>
      </c>
      <c r="BI149" s="140">
        <f>IF(N149="nulová",J149,0)</f>
        <v>0</v>
      </c>
      <c r="BJ149" s="17" t="s">
        <v>190</v>
      </c>
      <c r="BK149" s="140">
        <f>ROUND(I149*H149,2)</f>
        <v>2548.21</v>
      </c>
      <c r="BL149" s="17" t="s">
        <v>189</v>
      </c>
      <c r="BM149" s="139" t="s">
        <v>3034</v>
      </c>
    </row>
    <row r="150" spans="2:65" s="1" customFormat="1">
      <c r="B150" s="29"/>
      <c r="D150" s="141" t="s">
        <v>192</v>
      </c>
      <c r="F150" s="142" t="s">
        <v>3035</v>
      </c>
      <c r="L150" s="29"/>
      <c r="M150" s="143"/>
      <c r="T150" s="53"/>
      <c r="AT150" s="17" t="s">
        <v>192</v>
      </c>
      <c r="AU150" s="17" t="s">
        <v>190</v>
      </c>
    </row>
    <row r="151" spans="2:65" s="1" customFormat="1">
      <c r="B151" s="29"/>
      <c r="D151" s="144" t="s">
        <v>194</v>
      </c>
      <c r="F151" s="145" t="s">
        <v>3036</v>
      </c>
      <c r="L151" s="29"/>
      <c r="M151" s="143"/>
      <c r="T151" s="53"/>
      <c r="AT151" s="17" t="s">
        <v>194</v>
      </c>
      <c r="AU151" s="17" t="s">
        <v>190</v>
      </c>
    </row>
    <row r="152" spans="2:65" s="13" customFormat="1">
      <c r="B152" s="151"/>
      <c r="D152" s="141" t="s">
        <v>196</v>
      </c>
      <c r="E152" s="152" t="s">
        <v>1</v>
      </c>
      <c r="F152" s="153" t="s">
        <v>3037</v>
      </c>
      <c r="H152" s="154">
        <v>500.63</v>
      </c>
      <c r="L152" s="151"/>
      <c r="M152" s="155"/>
      <c r="T152" s="156"/>
      <c r="AT152" s="152" t="s">
        <v>196</v>
      </c>
      <c r="AU152" s="152" t="s">
        <v>190</v>
      </c>
      <c r="AV152" s="13" t="s">
        <v>190</v>
      </c>
      <c r="AW152" s="13" t="s">
        <v>27</v>
      </c>
      <c r="AX152" s="13" t="s">
        <v>80</v>
      </c>
      <c r="AY152" s="152" t="s">
        <v>182</v>
      </c>
    </row>
    <row r="153" spans="2:65" s="1" customFormat="1" ht="21.75" customHeight="1">
      <c r="B153" s="29"/>
      <c r="C153" s="129" t="s">
        <v>621</v>
      </c>
      <c r="D153" s="129" t="s">
        <v>184</v>
      </c>
      <c r="E153" s="130" t="s">
        <v>3038</v>
      </c>
      <c r="F153" s="131" t="s">
        <v>3039</v>
      </c>
      <c r="G153" s="132" t="s">
        <v>187</v>
      </c>
      <c r="H153" s="133">
        <v>67.971000000000004</v>
      </c>
      <c r="I153" s="134">
        <v>8.9</v>
      </c>
      <c r="J153" s="134">
        <f>ROUND(I153*H153,2)</f>
        <v>604.94000000000005</v>
      </c>
      <c r="K153" s="131" t="s">
        <v>188</v>
      </c>
      <c r="L153" s="29"/>
      <c r="M153" s="135" t="s">
        <v>1</v>
      </c>
      <c r="N153" s="136" t="s">
        <v>38</v>
      </c>
      <c r="O153" s="137">
        <v>2.1000000000000001E-2</v>
      </c>
      <c r="P153" s="137">
        <f>O153*H153</f>
        <v>1.4273910000000001</v>
      </c>
      <c r="Q153" s="137">
        <v>0</v>
      </c>
      <c r="R153" s="137">
        <f>Q153*H153</f>
        <v>0</v>
      </c>
      <c r="S153" s="137">
        <v>0</v>
      </c>
      <c r="T153" s="138">
        <f>S153*H153</f>
        <v>0</v>
      </c>
      <c r="AR153" s="139" t="s">
        <v>189</v>
      </c>
      <c r="AT153" s="139" t="s">
        <v>184</v>
      </c>
      <c r="AU153" s="139" t="s">
        <v>190</v>
      </c>
      <c r="AY153" s="17" t="s">
        <v>182</v>
      </c>
      <c r="BE153" s="140">
        <f>IF(N153="základní",J153,0)</f>
        <v>0</v>
      </c>
      <c r="BF153" s="140">
        <f>IF(N153="snížená",J153,0)</f>
        <v>604.94000000000005</v>
      </c>
      <c r="BG153" s="140">
        <f>IF(N153="zákl. přenesená",J153,0)</f>
        <v>0</v>
      </c>
      <c r="BH153" s="140">
        <f>IF(N153="sníž. přenesená",J153,0)</f>
        <v>0</v>
      </c>
      <c r="BI153" s="140">
        <f>IF(N153="nulová",J153,0)</f>
        <v>0</v>
      </c>
      <c r="BJ153" s="17" t="s">
        <v>190</v>
      </c>
      <c r="BK153" s="140">
        <f>ROUND(I153*H153,2)</f>
        <v>604.94000000000005</v>
      </c>
      <c r="BL153" s="17" t="s">
        <v>189</v>
      </c>
      <c r="BM153" s="139" t="s">
        <v>3040</v>
      </c>
    </row>
    <row r="154" spans="2:65" s="1" customFormat="1">
      <c r="B154" s="29"/>
      <c r="D154" s="141" t="s">
        <v>192</v>
      </c>
      <c r="F154" s="142" t="s">
        <v>3041</v>
      </c>
      <c r="L154" s="29"/>
      <c r="M154" s="143"/>
      <c r="T154" s="53"/>
      <c r="AT154" s="17" t="s">
        <v>192</v>
      </c>
      <c r="AU154" s="17" t="s">
        <v>190</v>
      </c>
    </row>
    <row r="155" spans="2:65" s="1" customFormat="1">
      <c r="B155" s="29"/>
      <c r="D155" s="144" t="s">
        <v>194</v>
      </c>
      <c r="F155" s="145" t="s">
        <v>3042</v>
      </c>
      <c r="L155" s="29"/>
      <c r="M155" s="143"/>
      <c r="T155" s="53"/>
      <c r="AT155" s="17" t="s">
        <v>194</v>
      </c>
      <c r="AU155" s="17" t="s">
        <v>190</v>
      </c>
    </row>
    <row r="156" spans="2:65" s="13" customFormat="1">
      <c r="B156" s="151"/>
      <c r="D156" s="141" t="s">
        <v>196</v>
      </c>
      <c r="E156" s="152" t="s">
        <v>1</v>
      </c>
      <c r="F156" s="153" t="s">
        <v>291</v>
      </c>
      <c r="H156" s="154">
        <v>67.971000000000004</v>
      </c>
      <c r="L156" s="151"/>
      <c r="M156" s="155"/>
      <c r="T156" s="156"/>
      <c r="AT156" s="152" t="s">
        <v>196</v>
      </c>
      <c r="AU156" s="152" t="s">
        <v>190</v>
      </c>
      <c r="AV156" s="13" t="s">
        <v>190</v>
      </c>
      <c r="AW156" s="13" t="s">
        <v>27</v>
      </c>
      <c r="AX156" s="13" t="s">
        <v>80</v>
      </c>
      <c r="AY156" s="152" t="s">
        <v>182</v>
      </c>
    </row>
    <row r="157" spans="2:65" s="1" customFormat="1" ht="16.5" customHeight="1">
      <c r="B157" s="29"/>
      <c r="C157" s="129" t="s">
        <v>612</v>
      </c>
      <c r="D157" s="129" t="s">
        <v>184</v>
      </c>
      <c r="E157" s="130" t="s">
        <v>3043</v>
      </c>
      <c r="F157" s="131" t="s">
        <v>3044</v>
      </c>
      <c r="G157" s="132" t="s">
        <v>187</v>
      </c>
      <c r="H157" s="133">
        <v>500.63</v>
      </c>
      <c r="I157" s="134">
        <v>0.91</v>
      </c>
      <c r="J157" s="134">
        <f>ROUND(I157*H157,2)</f>
        <v>455.57</v>
      </c>
      <c r="K157" s="131" t="s">
        <v>188</v>
      </c>
      <c r="L157" s="29"/>
      <c r="M157" s="135" t="s">
        <v>1</v>
      </c>
      <c r="N157" s="136" t="s">
        <v>38</v>
      </c>
      <c r="O157" s="137">
        <v>2E-3</v>
      </c>
      <c r="P157" s="137">
        <f>O157*H157</f>
        <v>1.00126</v>
      </c>
      <c r="Q157" s="137">
        <v>0</v>
      </c>
      <c r="R157" s="137">
        <f>Q157*H157</f>
        <v>0</v>
      </c>
      <c r="S157" s="137">
        <v>0</v>
      </c>
      <c r="T157" s="138">
        <f>S157*H157</f>
        <v>0</v>
      </c>
      <c r="AR157" s="139" t="s">
        <v>189</v>
      </c>
      <c r="AT157" s="139" t="s">
        <v>184</v>
      </c>
      <c r="AU157" s="139" t="s">
        <v>190</v>
      </c>
      <c r="AY157" s="17" t="s">
        <v>182</v>
      </c>
      <c r="BE157" s="140">
        <f>IF(N157="základní",J157,0)</f>
        <v>0</v>
      </c>
      <c r="BF157" s="140">
        <f>IF(N157="snížená",J157,0)</f>
        <v>455.57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7" t="s">
        <v>190</v>
      </c>
      <c r="BK157" s="140">
        <f>ROUND(I157*H157,2)</f>
        <v>455.57</v>
      </c>
      <c r="BL157" s="17" t="s">
        <v>189</v>
      </c>
      <c r="BM157" s="139" t="s">
        <v>3045</v>
      </c>
    </row>
    <row r="158" spans="2:65" s="1" customFormat="1">
      <c r="B158" s="29"/>
      <c r="D158" s="141" t="s">
        <v>192</v>
      </c>
      <c r="F158" s="142" t="s">
        <v>3046</v>
      </c>
      <c r="L158" s="29"/>
      <c r="M158" s="143"/>
      <c r="T158" s="53"/>
      <c r="AT158" s="17" t="s">
        <v>192</v>
      </c>
      <c r="AU158" s="17" t="s">
        <v>190</v>
      </c>
    </row>
    <row r="159" spans="2:65" s="1" customFormat="1">
      <c r="B159" s="29"/>
      <c r="D159" s="144" t="s">
        <v>194</v>
      </c>
      <c r="F159" s="145" t="s">
        <v>3047</v>
      </c>
      <c r="L159" s="29"/>
      <c r="M159" s="143"/>
      <c r="T159" s="53"/>
      <c r="AT159" s="17" t="s">
        <v>194</v>
      </c>
      <c r="AU159" s="17" t="s">
        <v>190</v>
      </c>
    </row>
    <row r="160" spans="2:65" s="13" customFormat="1">
      <c r="B160" s="151"/>
      <c r="D160" s="141" t="s">
        <v>196</v>
      </c>
      <c r="E160" s="152" t="s">
        <v>1</v>
      </c>
      <c r="F160" s="153" t="s">
        <v>3037</v>
      </c>
      <c r="H160" s="154">
        <v>500.63</v>
      </c>
      <c r="L160" s="151"/>
      <c r="M160" s="155"/>
      <c r="T160" s="156"/>
      <c r="AT160" s="152" t="s">
        <v>196</v>
      </c>
      <c r="AU160" s="152" t="s">
        <v>190</v>
      </c>
      <c r="AV160" s="13" t="s">
        <v>190</v>
      </c>
      <c r="AW160" s="13" t="s">
        <v>27</v>
      </c>
      <c r="AX160" s="13" t="s">
        <v>80</v>
      </c>
      <c r="AY160" s="152" t="s">
        <v>182</v>
      </c>
    </row>
    <row r="161" spans="2:65" s="1" customFormat="1" ht="21.75" customHeight="1">
      <c r="B161" s="29"/>
      <c r="C161" s="129" t="s">
        <v>616</v>
      </c>
      <c r="D161" s="129" t="s">
        <v>184</v>
      </c>
      <c r="E161" s="130" t="s">
        <v>3048</v>
      </c>
      <c r="F161" s="131" t="s">
        <v>3049</v>
      </c>
      <c r="G161" s="132" t="s">
        <v>205</v>
      </c>
      <c r="H161" s="133">
        <v>6.8230000000000004</v>
      </c>
      <c r="I161" s="134">
        <v>406</v>
      </c>
      <c r="J161" s="134">
        <f>ROUND(I161*H161,2)</f>
        <v>2770.14</v>
      </c>
      <c r="K161" s="131" t="s">
        <v>188</v>
      </c>
      <c r="L161" s="29"/>
      <c r="M161" s="135" t="s">
        <v>1</v>
      </c>
      <c r="N161" s="136" t="s">
        <v>38</v>
      </c>
      <c r="O161" s="137">
        <v>0.45200000000000001</v>
      </c>
      <c r="P161" s="137">
        <f>O161*H161</f>
        <v>3.0839960000000004</v>
      </c>
      <c r="Q161" s="137">
        <v>0</v>
      </c>
      <c r="R161" s="137">
        <f>Q161*H161</f>
        <v>0</v>
      </c>
      <c r="S161" s="137">
        <v>0</v>
      </c>
      <c r="T161" s="138">
        <f>S161*H161</f>
        <v>0</v>
      </c>
      <c r="AR161" s="139" t="s">
        <v>189</v>
      </c>
      <c r="AT161" s="139" t="s">
        <v>184</v>
      </c>
      <c r="AU161" s="139" t="s">
        <v>190</v>
      </c>
      <c r="AY161" s="17" t="s">
        <v>182</v>
      </c>
      <c r="BE161" s="140">
        <f>IF(N161="základní",J161,0)</f>
        <v>0</v>
      </c>
      <c r="BF161" s="140">
        <f>IF(N161="snížená",J161,0)</f>
        <v>2770.14</v>
      </c>
      <c r="BG161" s="140">
        <f>IF(N161="zákl. přenesená",J161,0)</f>
        <v>0</v>
      </c>
      <c r="BH161" s="140">
        <f>IF(N161="sníž. přenesená",J161,0)</f>
        <v>0</v>
      </c>
      <c r="BI161" s="140">
        <f>IF(N161="nulová",J161,0)</f>
        <v>0</v>
      </c>
      <c r="BJ161" s="17" t="s">
        <v>190</v>
      </c>
      <c r="BK161" s="140">
        <f>ROUND(I161*H161,2)</f>
        <v>2770.14</v>
      </c>
      <c r="BL161" s="17" t="s">
        <v>189</v>
      </c>
      <c r="BM161" s="139" t="s">
        <v>3050</v>
      </c>
    </row>
    <row r="162" spans="2:65" s="1" customFormat="1">
      <c r="B162" s="29"/>
      <c r="D162" s="141" t="s">
        <v>192</v>
      </c>
      <c r="F162" s="142" t="s">
        <v>3051</v>
      </c>
      <c r="L162" s="29"/>
      <c r="M162" s="143"/>
      <c r="T162" s="53"/>
      <c r="AT162" s="17" t="s">
        <v>192</v>
      </c>
      <c r="AU162" s="17" t="s">
        <v>190</v>
      </c>
    </row>
    <row r="163" spans="2:65" s="1" customFormat="1">
      <c r="B163" s="29"/>
      <c r="D163" s="144" t="s">
        <v>194</v>
      </c>
      <c r="F163" s="145" t="s">
        <v>3052</v>
      </c>
      <c r="L163" s="29"/>
      <c r="M163" s="143"/>
      <c r="T163" s="53"/>
      <c r="AT163" s="17" t="s">
        <v>194</v>
      </c>
      <c r="AU163" s="17" t="s">
        <v>190</v>
      </c>
    </row>
    <row r="164" spans="2:65" s="12" customFormat="1">
      <c r="B164" s="146"/>
      <c r="D164" s="141" t="s">
        <v>196</v>
      </c>
      <c r="E164" s="147" t="s">
        <v>1</v>
      </c>
      <c r="F164" s="148" t="s">
        <v>3053</v>
      </c>
      <c r="H164" s="147" t="s">
        <v>1</v>
      </c>
      <c r="L164" s="146"/>
      <c r="M164" s="149"/>
      <c r="T164" s="150"/>
      <c r="AT164" s="147" t="s">
        <v>196</v>
      </c>
      <c r="AU164" s="147" t="s">
        <v>190</v>
      </c>
      <c r="AV164" s="12" t="s">
        <v>80</v>
      </c>
      <c r="AW164" s="12" t="s">
        <v>27</v>
      </c>
      <c r="AX164" s="12" t="s">
        <v>72</v>
      </c>
      <c r="AY164" s="147" t="s">
        <v>182</v>
      </c>
    </row>
    <row r="165" spans="2:65" s="13" customFormat="1">
      <c r="B165" s="151"/>
      <c r="D165" s="141" t="s">
        <v>196</v>
      </c>
      <c r="E165" s="152" t="s">
        <v>1</v>
      </c>
      <c r="F165" s="153" t="s">
        <v>3054</v>
      </c>
      <c r="H165" s="154">
        <v>6.8230000000000004</v>
      </c>
      <c r="L165" s="151"/>
      <c r="M165" s="155"/>
      <c r="T165" s="156"/>
      <c r="AT165" s="152" t="s">
        <v>196</v>
      </c>
      <c r="AU165" s="152" t="s">
        <v>190</v>
      </c>
      <c r="AV165" s="13" t="s">
        <v>190</v>
      </c>
      <c r="AW165" s="13" t="s">
        <v>27</v>
      </c>
      <c r="AX165" s="13" t="s">
        <v>80</v>
      </c>
      <c r="AY165" s="152" t="s">
        <v>182</v>
      </c>
    </row>
    <row r="166" spans="2:65" s="11" customFormat="1" ht="22.9" customHeight="1">
      <c r="B166" s="118"/>
      <c r="D166" s="119" t="s">
        <v>71</v>
      </c>
      <c r="E166" s="127" t="s">
        <v>106</v>
      </c>
      <c r="F166" s="127" t="s">
        <v>482</v>
      </c>
      <c r="J166" s="128">
        <f>BK166</f>
        <v>105814.70999999999</v>
      </c>
      <c r="L166" s="118"/>
      <c r="M166" s="122"/>
      <c r="P166" s="123">
        <f>SUM(P167:P199)</f>
        <v>45.902779999999993</v>
      </c>
      <c r="R166" s="123">
        <f>SUM(R167:R199)</f>
        <v>19.789670649999998</v>
      </c>
      <c r="T166" s="124">
        <f>SUM(T167:T199)</f>
        <v>0</v>
      </c>
      <c r="AR166" s="119" t="s">
        <v>80</v>
      </c>
      <c r="AT166" s="125" t="s">
        <v>71</v>
      </c>
      <c r="AU166" s="125" t="s">
        <v>80</v>
      </c>
      <c r="AY166" s="119" t="s">
        <v>182</v>
      </c>
      <c r="BK166" s="126">
        <f>SUM(BK167:BK199)</f>
        <v>105814.70999999999</v>
      </c>
    </row>
    <row r="167" spans="2:65" s="1" customFormat="1" ht="24.2" customHeight="1">
      <c r="B167" s="29"/>
      <c r="C167" s="129" t="s">
        <v>3055</v>
      </c>
      <c r="D167" s="129" t="s">
        <v>184</v>
      </c>
      <c r="E167" s="130" t="s">
        <v>3056</v>
      </c>
      <c r="F167" s="131" t="s">
        <v>3057</v>
      </c>
      <c r="G167" s="132" t="s">
        <v>205</v>
      </c>
      <c r="H167" s="133">
        <v>7.43</v>
      </c>
      <c r="I167" s="134">
        <v>4770</v>
      </c>
      <c r="J167" s="134">
        <f>ROUND(I167*H167,2)</f>
        <v>35441.1</v>
      </c>
      <c r="K167" s="131" t="s">
        <v>188</v>
      </c>
      <c r="L167" s="29"/>
      <c r="M167" s="135" t="s">
        <v>1</v>
      </c>
      <c r="N167" s="136" t="s">
        <v>38</v>
      </c>
      <c r="O167" s="137">
        <v>1.2</v>
      </c>
      <c r="P167" s="137">
        <f>O167*H167</f>
        <v>8.9159999999999986</v>
      </c>
      <c r="Q167" s="137">
        <v>2.5018699999999998</v>
      </c>
      <c r="R167" s="137">
        <f>Q167*H167</f>
        <v>18.588894099999997</v>
      </c>
      <c r="S167" s="137">
        <v>0</v>
      </c>
      <c r="T167" s="138">
        <f>S167*H167</f>
        <v>0</v>
      </c>
      <c r="AR167" s="139" t="s">
        <v>189</v>
      </c>
      <c r="AT167" s="139" t="s">
        <v>184</v>
      </c>
      <c r="AU167" s="139" t="s">
        <v>190</v>
      </c>
      <c r="AY167" s="17" t="s">
        <v>182</v>
      </c>
      <c r="BE167" s="140">
        <f>IF(N167="základní",J167,0)</f>
        <v>0</v>
      </c>
      <c r="BF167" s="140">
        <f>IF(N167="snížená",J167,0)</f>
        <v>35441.1</v>
      </c>
      <c r="BG167" s="140">
        <f>IF(N167="zákl. přenesená",J167,0)</f>
        <v>0</v>
      </c>
      <c r="BH167" s="140">
        <f>IF(N167="sníž. přenesená",J167,0)</f>
        <v>0</v>
      </c>
      <c r="BI167" s="140">
        <f>IF(N167="nulová",J167,0)</f>
        <v>0</v>
      </c>
      <c r="BJ167" s="17" t="s">
        <v>190</v>
      </c>
      <c r="BK167" s="140">
        <f>ROUND(I167*H167,2)</f>
        <v>35441.1</v>
      </c>
      <c r="BL167" s="17" t="s">
        <v>189</v>
      </c>
      <c r="BM167" s="139" t="s">
        <v>3058</v>
      </c>
    </row>
    <row r="168" spans="2:65" s="1" customFormat="1" ht="19.5">
      <c r="B168" s="29"/>
      <c r="D168" s="141" t="s">
        <v>192</v>
      </c>
      <c r="F168" s="142" t="s">
        <v>3059</v>
      </c>
      <c r="L168" s="29"/>
      <c r="M168" s="143"/>
      <c r="T168" s="53"/>
      <c r="AT168" s="17" t="s">
        <v>192</v>
      </c>
      <c r="AU168" s="17" t="s">
        <v>190</v>
      </c>
    </row>
    <row r="169" spans="2:65" s="1" customFormat="1">
      <c r="B169" s="29"/>
      <c r="D169" s="144" t="s">
        <v>194</v>
      </c>
      <c r="F169" s="145" t="s">
        <v>3060</v>
      </c>
      <c r="L169" s="29"/>
      <c r="M169" s="143"/>
      <c r="T169" s="53"/>
      <c r="AT169" s="17" t="s">
        <v>194</v>
      </c>
      <c r="AU169" s="17" t="s">
        <v>190</v>
      </c>
    </row>
    <row r="170" spans="2:65" s="12" customFormat="1">
      <c r="B170" s="146"/>
      <c r="D170" s="141" t="s">
        <v>196</v>
      </c>
      <c r="E170" s="147" t="s">
        <v>1</v>
      </c>
      <c r="F170" s="148" t="s">
        <v>3061</v>
      </c>
      <c r="H170" s="147" t="s">
        <v>1</v>
      </c>
      <c r="L170" s="146"/>
      <c r="M170" s="149"/>
      <c r="T170" s="150"/>
      <c r="AT170" s="147" t="s">
        <v>196</v>
      </c>
      <c r="AU170" s="147" t="s">
        <v>190</v>
      </c>
      <c r="AV170" s="12" t="s">
        <v>80</v>
      </c>
      <c r="AW170" s="12" t="s">
        <v>27</v>
      </c>
      <c r="AX170" s="12" t="s">
        <v>72</v>
      </c>
      <c r="AY170" s="147" t="s">
        <v>182</v>
      </c>
    </row>
    <row r="171" spans="2:65" s="12" customFormat="1">
      <c r="B171" s="146"/>
      <c r="D171" s="141" t="s">
        <v>196</v>
      </c>
      <c r="E171" s="147" t="s">
        <v>1</v>
      </c>
      <c r="F171" s="148" t="s">
        <v>3062</v>
      </c>
      <c r="H171" s="147" t="s">
        <v>1</v>
      </c>
      <c r="L171" s="146"/>
      <c r="M171" s="149"/>
      <c r="T171" s="150"/>
      <c r="AT171" s="147" t="s">
        <v>196</v>
      </c>
      <c r="AU171" s="147" t="s">
        <v>190</v>
      </c>
      <c r="AV171" s="12" t="s">
        <v>80</v>
      </c>
      <c r="AW171" s="12" t="s">
        <v>27</v>
      </c>
      <c r="AX171" s="12" t="s">
        <v>72</v>
      </c>
      <c r="AY171" s="147" t="s">
        <v>182</v>
      </c>
    </row>
    <row r="172" spans="2:65" s="13" customFormat="1">
      <c r="B172" s="151"/>
      <c r="D172" s="141" t="s">
        <v>196</v>
      </c>
      <c r="E172" s="152" t="s">
        <v>1</v>
      </c>
      <c r="F172" s="153" t="s">
        <v>3063</v>
      </c>
      <c r="H172" s="154">
        <v>3.831</v>
      </c>
      <c r="L172" s="151"/>
      <c r="M172" s="155"/>
      <c r="T172" s="156"/>
      <c r="AT172" s="152" t="s">
        <v>196</v>
      </c>
      <c r="AU172" s="152" t="s">
        <v>190</v>
      </c>
      <c r="AV172" s="13" t="s">
        <v>190</v>
      </c>
      <c r="AW172" s="13" t="s">
        <v>27</v>
      </c>
      <c r="AX172" s="13" t="s">
        <v>72</v>
      </c>
      <c r="AY172" s="152" t="s">
        <v>182</v>
      </c>
    </row>
    <row r="173" spans="2:65" s="13" customFormat="1">
      <c r="B173" s="151"/>
      <c r="D173" s="141" t="s">
        <v>196</v>
      </c>
      <c r="E173" s="152" t="s">
        <v>1</v>
      </c>
      <c r="F173" s="153" t="s">
        <v>3064</v>
      </c>
      <c r="H173" s="154">
        <v>2.4350000000000001</v>
      </c>
      <c r="L173" s="151"/>
      <c r="M173" s="155"/>
      <c r="T173" s="156"/>
      <c r="AT173" s="152" t="s">
        <v>196</v>
      </c>
      <c r="AU173" s="152" t="s">
        <v>190</v>
      </c>
      <c r="AV173" s="13" t="s">
        <v>190</v>
      </c>
      <c r="AW173" s="13" t="s">
        <v>27</v>
      </c>
      <c r="AX173" s="13" t="s">
        <v>72</v>
      </c>
      <c r="AY173" s="152" t="s">
        <v>182</v>
      </c>
    </row>
    <row r="174" spans="2:65" s="15" customFormat="1">
      <c r="B174" s="172"/>
      <c r="D174" s="141" t="s">
        <v>196</v>
      </c>
      <c r="E174" s="173" t="s">
        <v>1</v>
      </c>
      <c r="F174" s="174" t="s">
        <v>379</v>
      </c>
      <c r="H174" s="175">
        <v>6.266</v>
      </c>
      <c r="L174" s="172"/>
      <c r="M174" s="176"/>
      <c r="T174" s="177"/>
      <c r="AT174" s="173" t="s">
        <v>196</v>
      </c>
      <c r="AU174" s="173" t="s">
        <v>190</v>
      </c>
      <c r="AV174" s="15" t="s">
        <v>106</v>
      </c>
      <c r="AW174" s="15" t="s">
        <v>27</v>
      </c>
      <c r="AX174" s="15" t="s">
        <v>72</v>
      </c>
      <c r="AY174" s="173" t="s">
        <v>182</v>
      </c>
    </row>
    <row r="175" spans="2:65" s="12" customFormat="1">
      <c r="B175" s="146"/>
      <c r="D175" s="141" t="s">
        <v>196</v>
      </c>
      <c r="E175" s="147" t="s">
        <v>1</v>
      </c>
      <c r="F175" s="148" t="s">
        <v>3062</v>
      </c>
      <c r="H175" s="147" t="s">
        <v>1</v>
      </c>
      <c r="L175" s="146"/>
      <c r="M175" s="149"/>
      <c r="T175" s="150"/>
      <c r="AT175" s="147" t="s">
        <v>196</v>
      </c>
      <c r="AU175" s="147" t="s">
        <v>190</v>
      </c>
      <c r="AV175" s="12" t="s">
        <v>80</v>
      </c>
      <c r="AW175" s="12" t="s">
        <v>27</v>
      </c>
      <c r="AX175" s="12" t="s">
        <v>72</v>
      </c>
      <c r="AY175" s="147" t="s">
        <v>182</v>
      </c>
    </row>
    <row r="176" spans="2:65" s="13" customFormat="1">
      <c r="B176" s="151"/>
      <c r="D176" s="141" t="s">
        <v>196</v>
      </c>
      <c r="E176" s="152" t="s">
        <v>1</v>
      </c>
      <c r="F176" s="153" t="s">
        <v>3065</v>
      </c>
      <c r="H176" s="154">
        <v>1.1639999999999999</v>
      </c>
      <c r="L176" s="151"/>
      <c r="M176" s="155"/>
      <c r="T176" s="156"/>
      <c r="AT176" s="152" t="s">
        <v>196</v>
      </c>
      <c r="AU176" s="152" t="s">
        <v>190</v>
      </c>
      <c r="AV176" s="13" t="s">
        <v>190</v>
      </c>
      <c r="AW176" s="13" t="s">
        <v>27</v>
      </c>
      <c r="AX176" s="13" t="s">
        <v>72</v>
      </c>
      <c r="AY176" s="152" t="s">
        <v>182</v>
      </c>
    </row>
    <row r="177" spans="2:65" s="15" customFormat="1">
      <c r="B177" s="172"/>
      <c r="D177" s="141" t="s">
        <v>196</v>
      </c>
      <c r="E177" s="173" t="s">
        <v>1</v>
      </c>
      <c r="F177" s="174" t="s">
        <v>379</v>
      </c>
      <c r="H177" s="175">
        <v>1.1639999999999999</v>
      </c>
      <c r="L177" s="172"/>
      <c r="M177" s="176"/>
      <c r="T177" s="177"/>
      <c r="AT177" s="173" t="s">
        <v>196</v>
      </c>
      <c r="AU177" s="173" t="s">
        <v>190</v>
      </c>
      <c r="AV177" s="15" t="s">
        <v>106</v>
      </c>
      <c r="AW177" s="15" t="s">
        <v>27</v>
      </c>
      <c r="AX177" s="15" t="s">
        <v>72</v>
      </c>
      <c r="AY177" s="173" t="s">
        <v>182</v>
      </c>
    </row>
    <row r="178" spans="2:65" s="14" customFormat="1">
      <c r="B178" s="157"/>
      <c r="D178" s="141" t="s">
        <v>196</v>
      </c>
      <c r="E178" s="158" t="s">
        <v>1</v>
      </c>
      <c r="F178" s="159" t="s">
        <v>201</v>
      </c>
      <c r="H178" s="160">
        <v>7.43</v>
      </c>
      <c r="L178" s="157"/>
      <c r="M178" s="161"/>
      <c r="T178" s="162"/>
      <c r="AT178" s="158" t="s">
        <v>196</v>
      </c>
      <c r="AU178" s="158" t="s">
        <v>190</v>
      </c>
      <c r="AV178" s="14" t="s">
        <v>189</v>
      </c>
      <c r="AW178" s="14" t="s">
        <v>27</v>
      </c>
      <c r="AX178" s="14" t="s">
        <v>80</v>
      </c>
      <c r="AY178" s="158" t="s">
        <v>182</v>
      </c>
    </row>
    <row r="179" spans="2:65" s="1" customFormat="1" ht="24.2" customHeight="1">
      <c r="B179" s="29"/>
      <c r="C179" s="129" t="s">
        <v>2997</v>
      </c>
      <c r="D179" s="129" t="s">
        <v>184</v>
      </c>
      <c r="E179" s="130" t="s">
        <v>503</v>
      </c>
      <c r="F179" s="131" t="s">
        <v>504</v>
      </c>
      <c r="G179" s="132" t="s">
        <v>187</v>
      </c>
      <c r="H179" s="133">
        <v>11.234999999999999</v>
      </c>
      <c r="I179" s="134">
        <v>574</v>
      </c>
      <c r="J179" s="134">
        <f>ROUND(I179*H179,2)</f>
        <v>6448.89</v>
      </c>
      <c r="K179" s="131" t="s">
        <v>188</v>
      </c>
      <c r="L179" s="29"/>
      <c r="M179" s="135" t="s">
        <v>1</v>
      </c>
      <c r="N179" s="136" t="s">
        <v>38</v>
      </c>
      <c r="O179" s="137">
        <v>0.499</v>
      </c>
      <c r="P179" s="137">
        <f>O179*H179</f>
        <v>5.6062649999999996</v>
      </c>
      <c r="Q179" s="137">
        <v>2.7499999999999998E-3</v>
      </c>
      <c r="R179" s="137">
        <f>Q179*H179</f>
        <v>3.0896249999999997E-2</v>
      </c>
      <c r="S179" s="137">
        <v>0</v>
      </c>
      <c r="T179" s="138">
        <f>S179*H179</f>
        <v>0</v>
      </c>
      <c r="AR179" s="139" t="s">
        <v>189</v>
      </c>
      <c r="AT179" s="139" t="s">
        <v>184</v>
      </c>
      <c r="AU179" s="139" t="s">
        <v>190</v>
      </c>
      <c r="AY179" s="17" t="s">
        <v>182</v>
      </c>
      <c r="BE179" s="140">
        <f>IF(N179="základní",J179,0)</f>
        <v>0</v>
      </c>
      <c r="BF179" s="140">
        <f>IF(N179="snížená",J179,0)</f>
        <v>6448.89</v>
      </c>
      <c r="BG179" s="140">
        <f>IF(N179="zákl. přenesená",J179,0)</f>
        <v>0</v>
      </c>
      <c r="BH179" s="140">
        <f>IF(N179="sníž. přenesená",J179,0)</f>
        <v>0</v>
      </c>
      <c r="BI179" s="140">
        <f>IF(N179="nulová",J179,0)</f>
        <v>0</v>
      </c>
      <c r="BJ179" s="17" t="s">
        <v>190</v>
      </c>
      <c r="BK179" s="140">
        <f>ROUND(I179*H179,2)</f>
        <v>6448.89</v>
      </c>
      <c r="BL179" s="17" t="s">
        <v>189</v>
      </c>
      <c r="BM179" s="139" t="s">
        <v>3066</v>
      </c>
    </row>
    <row r="180" spans="2:65" s="1" customFormat="1" ht="19.5">
      <c r="B180" s="29"/>
      <c r="D180" s="141" t="s">
        <v>192</v>
      </c>
      <c r="F180" s="142" t="s">
        <v>506</v>
      </c>
      <c r="L180" s="29"/>
      <c r="M180" s="143"/>
      <c r="T180" s="53"/>
      <c r="AT180" s="17" t="s">
        <v>192</v>
      </c>
      <c r="AU180" s="17" t="s">
        <v>190</v>
      </c>
    </row>
    <row r="181" spans="2:65" s="1" customFormat="1">
      <c r="B181" s="29"/>
      <c r="D181" s="144" t="s">
        <v>194</v>
      </c>
      <c r="F181" s="145" t="s">
        <v>507</v>
      </c>
      <c r="L181" s="29"/>
      <c r="M181" s="143"/>
      <c r="T181" s="53"/>
      <c r="AT181" s="17" t="s">
        <v>194</v>
      </c>
      <c r="AU181" s="17" t="s">
        <v>190</v>
      </c>
    </row>
    <row r="182" spans="2:65" s="12" customFormat="1">
      <c r="B182" s="146"/>
      <c r="D182" s="141" t="s">
        <v>196</v>
      </c>
      <c r="E182" s="147" t="s">
        <v>1</v>
      </c>
      <c r="F182" s="148" t="s">
        <v>3061</v>
      </c>
      <c r="H182" s="147" t="s">
        <v>1</v>
      </c>
      <c r="L182" s="146"/>
      <c r="M182" s="149"/>
      <c r="T182" s="150"/>
      <c r="AT182" s="147" t="s">
        <v>196</v>
      </c>
      <c r="AU182" s="147" t="s">
        <v>190</v>
      </c>
      <c r="AV182" s="12" t="s">
        <v>80</v>
      </c>
      <c r="AW182" s="12" t="s">
        <v>27</v>
      </c>
      <c r="AX182" s="12" t="s">
        <v>72</v>
      </c>
      <c r="AY182" s="147" t="s">
        <v>182</v>
      </c>
    </row>
    <row r="183" spans="2:65" s="12" customFormat="1">
      <c r="B183" s="146"/>
      <c r="D183" s="141" t="s">
        <v>196</v>
      </c>
      <c r="E183" s="147" t="s">
        <v>1</v>
      </c>
      <c r="F183" s="148" t="s">
        <v>3062</v>
      </c>
      <c r="H183" s="147" t="s">
        <v>1</v>
      </c>
      <c r="L183" s="146"/>
      <c r="M183" s="149"/>
      <c r="T183" s="150"/>
      <c r="AT183" s="147" t="s">
        <v>196</v>
      </c>
      <c r="AU183" s="147" t="s">
        <v>190</v>
      </c>
      <c r="AV183" s="12" t="s">
        <v>80</v>
      </c>
      <c r="AW183" s="12" t="s">
        <v>27</v>
      </c>
      <c r="AX183" s="12" t="s">
        <v>72</v>
      </c>
      <c r="AY183" s="147" t="s">
        <v>182</v>
      </c>
    </row>
    <row r="184" spans="2:65" s="13" customFormat="1">
      <c r="B184" s="151"/>
      <c r="D184" s="141" t="s">
        <v>196</v>
      </c>
      <c r="E184" s="152" t="s">
        <v>1</v>
      </c>
      <c r="F184" s="153" t="s">
        <v>3067</v>
      </c>
      <c r="H184" s="154">
        <v>9.52</v>
      </c>
      <c r="L184" s="151"/>
      <c r="M184" s="155"/>
      <c r="T184" s="156"/>
      <c r="AT184" s="152" t="s">
        <v>196</v>
      </c>
      <c r="AU184" s="152" t="s">
        <v>190</v>
      </c>
      <c r="AV184" s="13" t="s">
        <v>190</v>
      </c>
      <c r="AW184" s="13" t="s">
        <v>27</v>
      </c>
      <c r="AX184" s="13" t="s">
        <v>72</v>
      </c>
      <c r="AY184" s="152" t="s">
        <v>182</v>
      </c>
    </row>
    <row r="185" spans="2:65" s="12" customFormat="1">
      <c r="B185" s="146"/>
      <c r="D185" s="141" t="s">
        <v>196</v>
      </c>
      <c r="E185" s="147" t="s">
        <v>1</v>
      </c>
      <c r="F185" s="148" t="s">
        <v>3068</v>
      </c>
      <c r="H185" s="147" t="s">
        <v>1</v>
      </c>
      <c r="L185" s="146"/>
      <c r="M185" s="149"/>
      <c r="T185" s="150"/>
      <c r="AT185" s="147" t="s">
        <v>196</v>
      </c>
      <c r="AU185" s="147" t="s">
        <v>190</v>
      </c>
      <c r="AV185" s="12" t="s">
        <v>80</v>
      </c>
      <c r="AW185" s="12" t="s">
        <v>27</v>
      </c>
      <c r="AX185" s="12" t="s">
        <v>72</v>
      </c>
      <c r="AY185" s="147" t="s">
        <v>182</v>
      </c>
    </row>
    <row r="186" spans="2:65" s="15" customFormat="1">
      <c r="B186" s="172"/>
      <c r="D186" s="141" t="s">
        <v>196</v>
      </c>
      <c r="E186" s="173" t="s">
        <v>1</v>
      </c>
      <c r="F186" s="174" t="s">
        <v>379</v>
      </c>
      <c r="H186" s="175">
        <v>9.52</v>
      </c>
      <c r="L186" s="172"/>
      <c r="M186" s="176"/>
      <c r="T186" s="177"/>
      <c r="AT186" s="173" t="s">
        <v>196</v>
      </c>
      <c r="AU186" s="173" t="s">
        <v>190</v>
      </c>
      <c r="AV186" s="15" t="s">
        <v>106</v>
      </c>
      <c r="AW186" s="15" t="s">
        <v>27</v>
      </c>
      <c r="AX186" s="15" t="s">
        <v>72</v>
      </c>
      <c r="AY186" s="173" t="s">
        <v>182</v>
      </c>
    </row>
    <row r="187" spans="2:65" s="12" customFormat="1">
      <c r="B187" s="146"/>
      <c r="D187" s="141" t="s">
        <v>196</v>
      </c>
      <c r="E187" s="147" t="s">
        <v>1</v>
      </c>
      <c r="F187" s="148" t="s">
        <v>3062</v>
      </c>
      <c r="H187" s="147" t="s">
        <v>1</v>
      </c>
      <c r="L187" s="146"/>
      <c r="M187" s="149"/>
      <c r="T187" s="150"/>
      <c r="AT187" s="147" t="s">
        <v>196</v>
      </c>
      <c r="AU187" s="147" t="s">
        <v>190</v>
      </c>
      <c r="AV187" s="12" t="s">
        <v>80</v>
      </c>
      <c r="AW187" s="12" t="s">
        <v>27</v>
      </c>
      <c r="AX187" s="12" t="s">
        <v>72</v>
      </c>
      <c r="AY187" s="147" t="s">
        <v>182</v>
      </c>
    </row>
    <row r="188" spans="2:65" s="13" customFormat="1">
      <c r="B188" s="151"/>
      <c r="D188" s="141" t="s">
        <v>196</v>
      </c>
      <c r="E188" s="152" t="s">
        <v>1</v>
      </c>
      <c r="F188" s="153" t="s">
        <v>3069</v>
      </c>
      <c r="H188" s="154">
        <v>1.7150000000000001</v>
      </c>
      <c r="L188" s="151"/>
      <c r="M188" s="155"/>
      <c r="T188" s="156"/>
      <c r="AT188" s="152" t="s">
        <v>196</v>
      </c>
      <c r="AU188" s="152" t="s">
        <v>190</v>
      </c>
      <c r="AV188" s="13" t="s">
        <v>190</v>
      </c>
      <c r="AW188" s="13" t="s">
        <v>27</v>
      </c>
      <c r="AX188" s="13" t="s">
        <v>72</v>
      </c>
      <c r="AY188" s="152" t="s">
        <v>182</v>
      </c>
    </row>
    <row r="189" spans="2:65" s="15" customFormat="1">
      <c r="B189" s="172"/>
      <c r="D189" s="141" t="s">
        <v>196</v>
      </c>
      <c r="E189" s="173" t="s">
        <v>1</v>
      </c>
      <c r="F189" s="174" t="s">
        <v>379</v>
      </c>
      <c r="H189" s="175">
        <v>1.7150000000000001</v>
      </c>
      <c r="L189" s="172"/>
      <c r="M189" s="176"/>
      <c r="T189" s="177"/>
      <c r="AT189" s="173" t="s">
        <v>196</v>
      </c>
      <c r="AU189" s="173" t="s">
        <v>190</v>
      </c>
      <c r="AV189" s="15" t="s">
        <v>106</v>
      </c>
      <c r="AW189" s="15" t="s">
        <v>27</v>
      </c>
      <c r="AX189" s="15" t="s">
        <v>72</v>
      </c>
      <c r="AY189" s="173" t="s">
        <v>182</v>
      </c>
    </row>
    <row r="190" spans="2:65" s="14" customFormat="1">
      <c r="B190" s="157"/>
      <c r="D190" s="141" t="s">
        <v>196</v>
      </c>
      <c r="E190" s="158" t="s">
        <v>1</v>
      </c>
      <c r="F190" s="159" t="s">
        <v>201</v>
      </c>
      <c r="H190" s="160">
        <v>11.234999999999999</v>
      </c>
      <c r="L190" s="157"/>
      <c r="M190" s="161"/>
      <c r="T190" s="162"/>
      <c r="AT190" s="158" t="s">
        <v>196</v>
      </c>
      <c r="AU190" s="158" t="s">
        <v>190</v>
      </c>
      <c r="AV190" s="14" t="s">
        <v>189</v>
      </c>
      <c r="AW190" s="14" t="s">
        <v>27</v>
      </c>
      <c r="AX190" s="14" t="s">
        <v>80</v>
      </c>
      <c r="AY190" s="158" t="s">
        <v>182</v>
      </c>
    </row>
    <row r="191" spans="2:65" s="1" customFormat="1" ht="24.2" customHeight="1">
      <c r="B191" s="29"/>
      <c r="C191" s="129" t="s">
        <v>3070</v>
      </c>
      <c r="D191" s="129" t="s">
        <v>184</v>
      </c>
      <c r="E191" s="130" t="s">
        <v>511</v>
      </c>
      <c r="F191" s="131" t="s">
        <v>512</v>
      </c>
      <c r="G191" s="132" t="s">
        <v>187</v>
      </c>
      <c r="H191" s="133">
        <v>11.234999999999999</v>
      </c>
      <c r="I191" s="134">
        <v>152</v>
      </c>
      <c r="J191" s="134">
        <f>ROUND(I191*H191,2)</f>
        <v>1707.72</v>
      </c>
      <c r="K191" s="131" t="s">
        <v>188</v>
      </c>
      <c r="L191" s="29"/>
      <c r="M191" s="135" t="s">
        <v>1</v>
      </c>
      <c r="N191" s="136" t="s">
        <v>38</v>
      </c>
      <c r="O191" s="137">
        <v>0.17</v>
      </c>
      <c r="P191" s="137">
        <f>O191*H191</f>
        <v>1.90995</v>
      </c>
      <c r="Q191" s="137">
        <v>0</v>
      </c>
      <c r="R191" s="137">
        <f>Q191*H191</f>
        <v>0</v>
      </c>
      <c r="S191" s="137">
        <v>0</v>
      </c>
      <c r="T191" s="138">
        <f>S191*H191</f>
        <v>0</v>
      </c>
      <c r="AR191" s="139" t="s">
        <v>189</v>
      </c>
      <c r="AT191" s="139" t="s">
        <v>184</v>
      </c>
      <c r="AU191" s="139" t="s">
        <v>190</v>
      </c>
      <c r="AY191" s="17" t="s">
        <v>182</v>
      </c>
      <c r="BE191" s="140">
        <f>IF(N191="základní",J191,0)</f>
        <v>0</v>
      </c>
      <c r="BF191" s="140">
        <f>IF(N191="snížená",J191,0)</f>
        <v>1707.72</v>
      </c>
      <c r="BG191" s="140">
        <f>IF(N191="zákl. přenesená",J191,0)</f>
        <v>0</v>
      </c>
      <c r="BH191" s="140">
        <f>IF(N191="sníž. přenesená",J191,0)</f>
        <v>0</v>
      </c>
      <c r="BI191" s="140">
        <f>IF(N191="nulová",J191,0)</f>
        <v>0</v>
      </c>
      <c r="BJ191" s="17" t="s">
        <v>190</v>
      </c>
      <c r="BK191" s="140">
        <f>ROUND(I191*H191,2)</f>
        <v>1707.72</v>
      </c>
      <c r="BL191" s="17" t="s">
        <v>189</v>
      </c>
      <c r="BM191" s="139" t="s">
        <v>3071</v>
      </c>
    </row>
    <row r="192" spans="2:65" s="1" customFormat="1" ht="19.5">
      <c r="B192" s="29"/>
      <c r="D192" s="141" t="s">
        <v>192</v>
      </c>
      <c r="F192" s="142" t="s">
        <v>514</v>
      </c>
      <c r="L192" s="29"/>
      <c r="M192" s="143"/>
      <c r="T192" s="53"/>
      <c r="AT192" s="17" t="s">
        <v>192</v>
      </c>
      <c r="AU192" s="17" t="s">
        <v>190</v>
      </c>
    </row>
    <row r="193" spans="2:65" s="1" customFormat="1">
      <c r="B193" s="29"/>
      <c r="D193" s="144" t="s">
        <v>194</v>
      </c>
      <c r="F193" s="145" t="s">
        <v>515</v>
      </c>
      <c r="L193" s="29"/>
      <c r="M193" s="143"/>
      <c r="T193" s="53"/>
      <c r="AT193" s="17" t="s">
        <v>194</v>
      </c>
      <c r="AU193" s="17" t="s">
        <v>190</v>
      </c>
    </row>
    <row r="194" spans="2:65" s="13" customFormat="1">
      <c r="B194" s="151"/>
      <c r="D194" s="141" t="s">
        <v>196</v>
      </c>
      <c r="E194" s="152" t="s">
        <v>1</v>
      </c>
      <c r="F194" s="153" t="s">
        <v>3072</v>
      </c>
      <c r="H194" s="154">
        <v>11.234999999999999</v>
      </c>
      <c r="L194" s="151"/>
      <c r="M194" s="155"/>
      <c r="T194" s="156"/>
      <c r="AT194" s="152" t="s">
        <v>196</v>
      </c>
      <c r="AU194" s="152" t="s">
        <v>190</v>
      </c>
      <c r="AV194" s="13" t="s">
        <v>190</v>
      </c>
      <c r="AW194" s="13" t="s">
        <v>27</v>
      </c>
      <c r="AX194" s="13" t="s">
        <v>80</v>
      </c>
      <c r="AY194" s="152" t="s">
        <v>182</v>
      </c>
    </row>
    <row r="195" spans="2:65" s="1" customFormat="1" ht="16.5" customHeight="1">
      <c r="B195" s="29"/>
      <c r="C195" s="129" t="s">
        <v>1515</v>
      </c>
      <c r="D195" s="129" t="s">
        <v>184</v>
      </c>
      <c r="E195" s="130" t="s">
        <v>3073</v>
      </c>
      <c r="F195" s="131" t="s">
        <v>3074</v>
      </c>
      <c r="G195" s="132" t="s">
        <v>265</v>
      </c>
      <c r="H195" s="133">
        <v>1.115</v>
      </c>
      <c r="I195" s="134">
        <v>55800</v>
      </c>
      <c r="J195" s="134">
        <f>ROUND(I195*H195,2)</f>
        <v>62217</v>
      </c>
      <c r="K195" s="131" t="s">
        <v>188</v>
      </c>
      <c r="L195" s="29"/>
      <c r="M195" s="135" t="s">
        <v>1</v>
      </c>
      <c r="N195" s="136" t="s">
        <v>38</v>
      </c>
      <c r="O195" s="137">
        <v>26.431000000000001</v>
      </c>
      <c r="P195" s="137">
        <f>O195*H195</f>
        <v>29.470565000000001</v>
      </c>
      <c r="Q195" s="137">
        <v>1.04922</v>
      </c>
      <c r="R195" s="137">
        <f>Q195*H195</f>
        <v>1.1698803</v>
      </c>
      <c r="S195" s="137">
        <v>0</v>
      </c>
      <c r="T195" s="138">
        <f>S195*H195</f>
        <v>0</v>
      </c>
      <c r="AR195" s="139" t="s">
        <v>189</v>
      </c>
      <c r="AT195" s="139" t="s">
        <v>184</v>
      </c>
      <c r="AU195" s="139" t="s">
        <v>190</v>
      </c>
      <c r="AY195" s="17" t="s">
        <v>182</v>
      </c>
      <c r="BE195" s="140">
        <f>IF(N195="základní",J195,0)</f>
        <v>0</v>
      </c>
      <c r="BF195" s="140">
        <f>IF(N195="snížená",J195,0)</f>
        <v>62217</v>
      </c>
      <c r="BG195" s="140">
        <f>IF(N195="zákl. přenesená",J195,0)</f>
        <v>0</v>
      </c>
      <c r="BH195" s="140">
        <f>IF(N195="sníž. přenesená",J195,0)</f>
        <v>0</v>
      </c>
      <c r="BI195" s="140">
        <f>IF(N195="nulová",J195,0)</f>
        <v>0</v>
      </c>
      <c r="BJ195" s="17" t="s">
        <v>190</v>
      </c>
      <c r="BK195" s="140">
        <f>ROUND(I195*H195,2)</f>
        <v>62217</v>
      </c>
      <c r="BL195" s="17" t="s">
        <v>189</v>
      </c>
      <c r="BM195" s="139" t="s">
        <v>3075</v>
      </c>
    </row>
    <row r="196" spans="2:65" s="1" customFormat="1" ht="29.25">
      <c r="B196" s="29"/>
      <c r="D196" s="141" t="s">
        <v>192</v>
      </c>
      <c r="F196" s="142" t="s">
        <v>3076</v>
      </c>
      <c r="L196" s="29"/>
      <c r="M196" s="143"/>
      <c r="T196" s="53"/>
      <c r="AT196" s="17" t="s">
        <v>192</v>
      </c>
      <c r="AU196" s="17" t="s">
        <v>190</v>
      </c>
    </row>
    <row r="197" spans="2:65" s="1" customFormat="1">
      <c r="B197" s="29"/>
      <c r="D197" s="144" t="s">
        <v>194</v>
      </c>
      <c r="F197" s="145" t="s">
        <v>3077</v>
      </c>
      <c r="L197" s="29"/>
      <c r="M197" s="143"/>
      <c r="T197" s="53"/>
      <c r="AT197" s="17" t="s">
        <v>194</v>
      </c>
      <c r="AU197" s="17" t="s">
        <v>190</v>
      </c>
    </row>
    <row r="198" spans="2:65" s="12" customFormat="1" ht="33.75">
      <c r="B198" s="146"/>
      <c r="D198" s="141" t="s">
        <v>196</v>
      </c>
      <c r="E198" s="147" t="s">
        <v>1</v>
      </c>
      <c r="F198" s="148" t="s">
        <v>2990</v>
      </c>
      <c r="H198" s="147" t="s">
        <v>1</v>
      </c>
      <c r="L198" s="146"/>
      <c r="M198" s="149"/>
      <c r="T198" s="150"/>
      <c r="AT198" s="147" t="s">
        <v>196</v>
      </c>
      <c r="AU198" s="147" t="s">
        <v>190</v>
      </c>
      <c r="AV198" s="12" t="s">
        <v>80</v>
      </c>
      <c r="AW198" s="12" t="s">
        <v>27</v>
      </c>
      <c r="AX198" s="12" t="s">
        <v>72</v>
      </c>
      <c r="AY198" s="147" t="s">
        <v>182</v>
      </c>
    </row>
    <row r="199" spans="2:65" s="13" customFormat="1">
      <c r="B199" s="151"/>
      <c r="D199" s="141" t="s">
        <v>196</v>
      </c>
      <c r="E199" s="152" t="s">
        <v>1</v>
      </c>
      <c r="F199" s="153" t="s">
        <v>3078</v>
      </c>
      <c r="H199" s="154">
        <v>1.115</v>
      </c>
      <c r="L199" s="151"/>
      <c r="M199" s="155"/>
      <c r="T199" s="156"/>
      <c r="AT199" s="152" t="s">
        <v>196</v>
      </c>
      <c r="AU199" s="152" t="s">
        <v>190</v>
      </c>
      <c r="AV199" s="13" t="s">
        <v>190</v>
      </c>
      <c r="AW199" s="13" t="s">
        <v>27</v>
      </c>
      <c r="AX199" s="13" t="s">
        <v>80</v>
      </c>
      <c r="AY199" s="152" t="s">
        <v>182</v>
      </c>
    </row>
    <row r="200" spans="2:65" s="11" customFormat="1" ht="22.9" customHeight="1">
      <c r="B200" s="118"/>
      <c r="D200" s="119" t="s">
        <v>71</v>
      </c>
      <c r="E200" s="127" t="s">
        <v>189</v>
      </c>
      <c r="F200" s="127" t="s">
        <v>744</v>
      </c>
      <c r="J200" s="128">
        <f>BK200</f>
        <v>32028.68</v>
      </c>
      <c r="L200" s="118"/>
      <c r="M200" s="122"/>
      <c r="P200" s="123">
        <f>SUM(P201:P214)</f>
        <v>16.138933999999999</v>
      </c>
      <c r="R200" s="123">
        <f>SUM(R201:R214)</f>
        <v>15.215127729999999</v>
      </c>
      <c r="T200" s="124">
        <f>SUM(T201:T214)</f>
        <v>0</v>
      </c>
      <c r="AR200" s="119" t="s">
        <v>80</v>
      </c>
      <c r="AT200" s="125" t="s">
        <v>71</v>
      </c>
      <c r="AU200" s="125" t="s">
        <v>80</v>
      </c>
      <c r="AY200" s="119" t="s">
        <v>182</v>
      </c>
      <c r="BK200" s="126">
        <f>SUM(BK201:BK214)</f>
        <v>32028.68</v>
      </c>
    </row>
    <row r="201" spans="2:65" s="1" customFormat="1" ht="21.75" customHeight="1">
      <c r="B201" s="29"/>
      <c r="C201" s="129" t="s">
        <v>3079</v>
      </c>
      <c r="D201" s="129" t="s">
        <v>184</v>
      </c>
      <c r="E201" s="130" t="s">
        <v>3080</v>
      </c>
      <c r="F201" s="131" t="s">
        <v>3081</v>
      </c>
      <c r="G201" s="132" t="s">
        <v>205</v>
      </c>
      <c r="H201" s="133">
        <v>6.0789999999999997</v>
      </c>
      <c r="I201" s="134">
        <v>5180</v>
      </c>
      <c r="J201" s="134">
        <f>ROUND(I201*H201,2)</f>
        <v>31489.22</v>
      </c>
      <c r="K201" s="131" t="s">
        <v>188</v>
      </c>
      <c r="L201" s="29"/>
      <c r="M201" s="135" t="s">
        <v>1</v>
      </c>
      <c r="N201" s="136" t="s">
        <v>38</v>
      </c>
      <c r="O201" s="137">
        <v>2.5129999999999999</v>
      </c>
      <c r="P201" s="137">
        <f>O201*H201</f>
        <v>15.276526999999998</v>
      </c>
      <c r="Q201" s="137">
        <v>2.5019499999999999</v>
      </c>
      <c r="R201" s="137">
        <f>Q201*H201</f>
        <v>15.209354049999998</v>
      </c>
      <c r="S201" s="137">
        <v>0</v>
      </c>
      <c r="T201" s="138">
        <f>S201*H201</f>
        <v>0</v>
      </c>
      <c r="AR201" s="139" t="s">
        <v>189</v>
      </c>
      <c r="AT201" s="139" t="s">
        <v>184</v>
      </c>
      <c r="AU201" s="139" t="s">
        <v>190</v>
      </c>
      <c r="AY201" s="17" t="s">
        <v>182</v>
      </c>
      <c r="BE201" s="140">
        <f>IF(N201="základní",J201,0)</f>
        <v>0</v>
      </c>
      <c r="BF201" s="140">
        <f>IF(N201="snížená",J201,0)</f>
        <v>31489.22</v>
      </c>
      <c r="BG201" s="140">
        <f>IF(N201="zákl. přenesená",J201,0)</f>
        <v>0</v>
      </c>
      <c r="BH201" s="140">
        <f>IF(N201="sníž. přenesená",J201,0)</f>
        <v>0</v>
      </c>
      <c r="BI201" s="140">
        <f>IF(N201="nulová",J201,0)</f>
        <v>0</v>
      </c>
      <c r="BJ201" s="17" t="s">
        <v>190</v>
      </c>
      <c r="BK201" s="140">
        <f>ROUND(I201*H201,2)</f>
        <v>31489.22</v>
      </c>
      <c r="BL201" s="17" t="s">
        <v>189</v>
      </c>
      <c r="BM201" s="139" t="s">
        <v>3082</v>
      </c>
    </row>
    <row r="202" spans="2:65" s="1" customFormat="1" ht="19.5">
      <c r="B202" s="29"/>
      <c r="D202" s="141" t="s">
        <v>192</v>
      </c>
      <c r="F202" s="142" t="s">
        <v>3083</v>
      </c>
      <c r="L202" s="29"/>
      <c r="M202" s="143"/>
      <c r="T202" s="53"/>
      <c r="AT202" s="17" t="s">
        <v>192</v>
      </c>
      <c r="AU202" s="17" t="s">
        <v>190</v>
      </c>
    </row>
    <row r="203" spans="2:65" s="1" customFormat="1">
      <c r="B203" s="29"/>
      <c r="D203" s="144" t="s">
        <v>194</v>
      </c>
      <c r="F203" s="145" t="s">
        <v>3084</v>
      </c>
      <c r="L203" s="29"/>
      <c r="M203" s="143"/>
      <c r="T203" s="53"/>
      <c r="AT203" s="17" t="s">
        <v>194</v>
      </c>
      <c r="AU203" s="17" t="s">
        <v>190</v>
      </c>
    </row>
    <row r="204" spans="2:65" s="12" customFormat="1">
      <c r="B204" s="146"/>
      <c r="D204" s="141" t="s">
        <v>196</v>
      </c>
      <c r="E204" s="147" t="s">
        <v>1</v>
      </c>
      <c r="F204" s="148" t="s">
        <v>3085</v>
      </c>
      <c r="H204" s="147" t="s">
        <v>1</v>
      </c>
      <c r="L204" s="146"/>
      <c r="M204" s="149"/>
      <c r="T204" s="150"/>
      <c r="AT204" s="147" t="s">
        <v>196</v>
      </c>
      <c r="AU204" s="147" t="s">
        <v>190</v>
      </c>
      <c r="AV204" s="12" t="s">
        <v>80</v>
      </c>
      <c r="AW204" s="12" t="s">
        <v>27</v>
      </c>
      <c r="AX204" s="12" t="s">
        <v>72</v>
      </c>
      <c r="AY204" s="147" t="s">
        <v>182</v>
      </c>
    </row>
    <row r="205" spans="2:65" s="13" customFormat="1">
      <c r="B205" s="151"/>
      <c r="D205" s="141" t="s">
        <v>196</v>
      </c>
      <c r="E205" s="152" t="s">
        <v>1</v>
      </c>
      <c r="F205" s="153" t="s">
        <v>3086</v>
      </c>
      <c r="H205" s="154">
        <v>6.0789999999999997</v>
      </c>
      <c r="L205" s="151"/>
      <c r="M205" s="155"/>
      <c r="T205" s="156"/>
      <c r="AT205" s="152" t="s">
        <v>196</v>
      </c>
      <c r="AU205" s="152" t="s">
        <v>190</v>
      </c>
      <c r="AV205" s="13" t="s">
        <v>190</v>
      </c>
      <c r="AW205" s="13" t="s">
        <v>27</v>
      </c>
      <c r="AX205" s="13" t="s">
        <v>80</v>
      </c>
      <c r="AY205" s="152" t="s">
        <v>182</v>
      </c>
    </row>
    <row r="206" spans="2:65" s="1" customFormat="1" ht="16.5" customHeight="1">
      <c r="B206" s="29"/>
      <c r="C206" s="129" t="s">
        <v>3087</v>
      </c>
      <c r="D206" s="129" t="s">
        <v>184</v>
      </c>
      <c r="E206" s="130" t="s">
        <v>989</v>
      </c>
      <c r="F206" s="131" t="s">
        <v>990</v>
      </c>
      <c r="G206" s="132" t="s">
        <v>187</v>
      </c>
      <c r="H206" s="133">
        <v>0.72899999999999998</v>
      </c>
      <c r="I206" s="134">
        <v>620</v>
      </c>
      <c r="J206" s="134">
        <f>ROUND(I206*H206,2)</f>
        <v>451.98</v>
      </c>
      <c r="K206" s="131" t="s">
        <v>188</v>
      </c>
      <c r="L206" s="29"/>
      <c r="M206" s="135" t="s">
        <v>1</v>
      </c>
      <c r="N206" s="136" t="s">
        <v>38</v>
      </c>
      <c r="O206" s="137">
        <v>0.92300000000000004</v>
      </c>
      <c r="P206" s="137">
        <f>O206*H206</f>
        <v>0.67286699999999999</v>
      </c>
      <c r="Q206" s="137">
        <v>7.92E-3</v>
      </c>
      <c r="R206" s="137">
        <f>Q206*H206</f>
        <v>5.7736799999999998E-3</v>
      </c>
      <c r="S206" s="137">
        <v>0</v>
      </c>
      <c r="T206" s="138">
        <f>S206*H206</f>
        <v>0</v>
      </c>
      <c r="AR206" s="139" t="s">
        <v>189</v>
      </c>
      <c r="AT206" s="139" t="s">
        <v>184</v>
      </c>
      <c r="AU206" s="139" t="s">
        <v>190</v>
      </c>
      <c r="AY206" s="17" t="s">
        <v>182</v>
      </c>
      <c r="BE206" s="140">
        <f>IF(N206="základní",J206,0)</f>
        <v>0</v>
      </c>
      <c r="BF206" s="140">
        <f>IF(N206="snížená",J206,0)</f>
        <v>451.98</v>
      </c>
      <c r="BG206" s="140">
        <f>IF(N206="zákl. přenesená",J206,0)</f>
        <v>0</v>
      </c>
      <c r="BH206" s="140">
        <f>IF(N206="sníž. přenesená",J206,0)</f>
        <v>0</v>
      </c>
      <c r="BI206" s="140">
        <f>IF(N206="nulová",J206,0)</f>
        <v>0</v>
      </c>
      <c r="BJ206" s="17" t="s">
        <v>190</v>
      </c>
      <c r="BK206" s="140">
        <f>ROUND(I206*H206,2)</f>
        <v>451.98</v>
      </c>
      <c r="BL206" s="17" t="s">
        <v>189</v>
      </c>
      <c r="BM206" s="139" t="s">
        <v>3088</v>
      </c>
    </row>
    <row r="207" spans="2:65" s="1" customFormat="1" ht="19.5">
      <c r="B207" s="29"/>
      <c r="D207" s="141" t="s">
        <v>192</v>
      </c>
      <c r="F207" s="142" t="s">
        <v>992</v>
      </c>
      <c r="L207" s="29"/>
      <c r="M207" s="143"/>
      <c r="T207" s="53"/>
      <c r="AT207" s="17" t="s">
        <v>192</v>
      </c>
      <c r="AU207" s="17" t="s">
        <v>190</v>
      </c>
    </row>
    <row r="208" spans="2:65" s="1" customFormat="1">
      <c r="B208" s="29"/>
      <c r="D208" s="144" t="s">
        <v>194</v>
      </c>
      <c r="F208" s="145" t="s">
        <v>993</v>
      </c>
      <c r="L208" s="29"/>
      <c r="M208" s="143"/>
      <c r="T208" s="53"/>
      <c r="AT208" s="17" t="s">
        <v>194</v>
      </c>
      <c r="AU208" s="17" t="s">
        <v>190</v>
      </c>
    </row>
    <row r="209" spans="2:65" s="13" customFormat="1">
      <c r="B209" s="151"/>
      <c r="D209" s="141" t="s">
        <v>196</v>
      </c>
      <c r="E209" s="152" t="s">
        <v>1</v>
      </c>
      <c r="F209" s="153" t="s">
        <v>3089</v>
      </c>
      <c r="H209" s="154">
        <v>1.69</v>
      </c>
      <c r="L209" s="151"/>
      <c r="M209" s="155"/>
      <c r="T209" s="156"/>
      <c r="AT209" s="152" t="s">
        <v>196</v>
      </c>
      <c r="AU209" s="152" t="s">
        <v>190</v>
      </c>
      <c r="AV209" s="13" t="s">
        <v>190</v>
      </c>
      <c r="AW209" s="13" t="s">
        <v>27</v>
      </c>
      <c r="AX209" s="13" t="s">
        <v>72</v>
      </c>
      <c r="AY209" s="152" t="s">
        <v>182</v>
      </c>
    </row>
    <row r="210" spans="2:65" s="13" customFormat="1" ht="22.5">
      <c r="B210" s="151"/>
      <c r="D210" s="141" t="s">
        <v>196</v>
      </c>
      <c r="E210" s="152" t="s">
        <v>1</v>
      </c>
      <c r="F210" s="153" t="s">
        <v>3090</v>
      </c>
      <c r="H210" s="154">
        <v>8.3420000000000005</v>
      </c>
      <c r="L210" s="151"/>
      <c r="M210" s="155"/>
      <c r="T210" s="156"/>
      <c r="AT210" s="152" t="s">
        <v>196</v>
      </c>
      <c r="AU210" s="152" t="s">
        <v>190</v>
      </c>
      <c r="AV210" s="13" t="s">
        <v>190</v>
      </c>
      <c r="AW210" s="13" t="s">
        <v>27</v>
      </c>
      <c r="AX210" s="13" t="s">
        <v>72</v>
      </c>
      <c r="AY210" s="152" t="s">
        <v>182</v>
      </c>
    </row>
    <row r="211" spans="2:65" s="13" customFormat="1">
      <c r="B211" s="151"/>
      <c r="D211" s="141" t="s">
        <v>196</v>
      </c>
      <c r="E211" s="152" t="s">
        <v>1</v>
      </c>
      <c r="F211" s="153" t="s">
        <v>3091</v>
      </c>
      <c r="H211" s="154">
        <v>0.72899999999999998</v>
      </c>
      <c r="L211" s="151"/>
      <c r="M211" s="155"/>
      <c r="T211" s="156"/>
      <c r="AT211" s="152" t="s">
        <v>196</v>
      </c>
      <c r="AU211" s="152" t="s">
        <v>190</v>
      </c>
      <c r="AV211" s="13" t="s">
        <v>190</v>
      </c>
      <c r="AW211" s="13" t="s">
        <v>27</v>
      </c>
      <c r="AX211" s="13" t="s">
        <v>80</v>
      </c>
      <c r="AY211" s="152" t="s">
        <v>182</v>
      </c>
    </row>
    <row r="212" spans="2:65" s="1" customFormat="1" ht="16.5" customHeight="1">
      <c r="B212" s="29"/>
      <c r="C212" s="129" t="s">
        <v>3092</v>
      </c>
      <c r="D212" s="129" t="s">
        <v>184</v>
      </c>
      <c r="E212" s="130" t="s">
        <v>997</v>
      </c>
      <c r="F212" s="131" t="s">
        <v>998</v>
      </c>
      <c r="G212" s="132" t="s">
        <v>187</v>
      </c>
      <c r="H212" s="133">
        <v>0.72899999999999998</v>
      </c>
      <c r="I212" s="134">
        <v>120</v>
      </c>
      <c r="J212" s="134">
        <f>ROUND(I212*H212,2)</f>
        <v>87.48</v>
      </c>
      <c r="K212" s="131" t="s">
        <v>188</v>
      </c>
      <c r="L212" s="29"/>
      <c r="M212" s="135" t="s">
        <v>1</v>
      </c>
      <c r="N212" s="136" t="s">
        <v>38</v>
      </c>
      <c r="O212" s="137">
        <v>0.26</v>
      </c>
      <c r="P212" s="137">
        <f>O212*H212</f>
        <v>0.18954000000000001</v>
      </c>
      <c r="Q212" s="137">
        <v>0</v>
      </c>
      <c r="R212" s="137">
        <f>Q212*H212</f>
        <v>0</v>
      </c>
      <c r="S212" s="137">
        <v>0</v>
      </c>
      <c r="T212" s="138">
        <f>S212*H212</f>
        <v>0</v>
      </c>
      <c r="AR212" s="139" t="s">
        <v>189</v>
      </c>
      <c r="AT212" s="139" t="s">
        <v>184</v>
      </c>
      <c r="AU212" s="139" t="s">
        <v>190</v>
      </c>
      <c r="AY212" s="17" t="s">
        <v>182</v>
      </c>
      <c r="BE212" s="140">
        <f>IF(N212="základní",J212,0)</f>
        <v>0</v>
      </c>
      <c r="BF212" s="140">
        <f>IF(N212="snížená",J212,0)</f>
        <v>87.48</v>
      </c>
      <c r="BG212" s="140">
        <f>IF(N212="zákl. přenesená",J212,0)</f>
        <v>0</v>
      </c>
      <c r="BH212" s="140">
        <f>IF(N212="sníž. přenesená",J212,0)</f>
        <v>0</v>
      </c>
      <c r="BI212" s="140">
        <f>IF(N212="nulová",J212,0)</f>
        <v>0</v>
      </c>
      <c r="BJ212" s="17" t="s">
        <v>190</v>
      </c>
      <c r="BK212" s="140">
        <f>ROUND(I212*H212,2)</f>
        <v>87.48</v>
      </c>
      <c r="BL212" s="17" t="s">
        <v>189</v>
      </c>
      <c r="BM212" s="139" t="s">
        <v>3093</v>
      </c>
    </row>
    <row r="213" spans="2:65" s="1" customFormat="1" ht="19.5">
      <c r="B213" s="29"/>
      <c r="D213" s="141" t="s">
        <v>192</v>
      </c>
      <c r="F213" s="142" t="s">
        <v>1000</v>
      </c>
      <c r="L213" s="29"/>
      <c r="M213" s="143"/>
      <c r="T213" s="53"/>
      <c r="AT213" s="17" t="s">
        <v>192</v>
      </c>
      <c r="AU213" s="17" t="s">
        <v>190</v>
      </c>
    </row>
    <row r="214" spans="2:65" s="1" customFormat="1">
      <c r="B214" s="29"/>
      <c r="D214" s="144" t="s">
        <v>194</v>
      </c>
      <c r="F214" s="145" t="s">
        <v>1001</v>
      </c>
      <c r="L214" s="29"/>
      <c r="M214" s="143"/>
      <c r="T214" s="53"/>
      <c r="AT214" s="17" t="s">
        <v>194</v>
      </c>
      <c r="AU214" s="17" t="s">
        <v>190</v>
      </c>
    </row>
    <row r="215" spans="2:65" s="11" customFormat="1" ht="22.9" customHeight="1">
      <c r="B215" s="118"/>
      <c r="D215" s="119" t="s">
        <v>71</v>
      </c>
      <c r="E215" s="127" t="s">
        <v>636</v>
      </c>
      <c r="F215" s="127" t="s">
        <v>3094</v>
      </c>
      <c r="J215" s="128">
        <f>BK215</f>
        <v>621993.72</v>
      </c>
      <c r="L215" s="118"/>
      <c r="M215" s="122"/>
      <c r="P215" s="123">
        <f>SUM(P216:P283)</f>
        <v>243.03729799999999</v>
      </c>
      <c r="R215" s="123">
        <f>SUM(R216:R283)</f>
        <v>224.70617406</v>
      </c>
      <c r="T215" s="124">
        <f>SUM(T216:T283)</f>
        <v>0</v>
      </c>
      <c r="AR215" s="119" t="s">
        <v>80</v>
      </c>
      <c r="AT215" s="125" t="s">
        <v>71</v>
      </c>
      <c r="AU215" s="125" t="s">
        <v>80</v>
      </c>
      <c r="AY215" s="119" t="s">
        <v>182</v>
      </c>
      <c r="BK215" s="126">
        <f>SUM(BK216:BK283)</f>
        <v>621993.72</v>
      </c>
    </row>
    <row r="216" spans="2:65" s="1" customFormat="1" ht="24.2" customHeight="1">
      <c r="B216" s="29"/>
      <c r="C216" s="129" t="s">
        <v>2979</v>
      </c>
      <c r="D216" s="129" t="s">
        <v>184</v>
      </c>
      <c r="E216" s="130" t="s">
        <v>3095</v>
      </c>
      <c r="F216" s="131" t="s">
        <v>3096</v>
      </c>
      <c r="G216" s="132" t="s">
        <v>187</v>
      </c>
      <c r="H216" s="133">
        <v>262.89</v>
      </c>
      <c r="I216" s="134">
        <v>29.3</v>
      </c>
      <c r="J216" s="134">
        <f>ROUND(I216*H216,2)</f>
        <v>7702.68</v>
      </c>
      <c r="K216" s="131" t="s">
        <v>188</v>
      </c>
      <c r="L216" s="29"/>
      <c r="M216" s="135" t="s">
        <v>1</v>
      </c>
      <c r="N216" s="136" t="s">
        <v>38</v>
      </c>
      <c r="O216" s="137">
        <v>1.2999999999999999E-2</v>
      </c>
      <c r="P216" s="137">
        <f>O216*H216</f>
        <v>3.4175699999999996</v>
      </c>
      <c r="Q216" s="137">
        <v>0</v>
      </c>
      <c r="R216" s="137">
        <f>Q216*H216</f>
        <v>0</v>
      </c>
      <c r="S216" s="137">
        <v>0</v>
      </c>
      <c r="T216" s="138">
        <f>S216*H216</f>
        <v>0</v>
      </c>
      <c r="AR216" s="139" t="s">
        <v>189</v>
      </c>
      <c r="AT216" s="139" t="s">
        <v>184</v>
      </c>
      <c r="AU216" s="139" t="s">
        <v>190</v>
      </c>
      <c r="AY216" s="17" t="s">
        <v>182</v>
      </c>
      <c r="BE216" s="140">
        <f>IF(N216="základní",J216,0)</f>
        <v>0</v>
      </c>
      <c r="BF216" s="140">
        <f>IF(N216="snížená",J216,0)</f>
        <v>7702.68</v>
      </c>
      <c r="BG216" s="140">
        <f>IF(N216="zákl. přenesená",J216,0)</f>
        <v>0</v>
      </c>
      <c r="BH216" s="140">
        <f>IF(N216="sníž. přenesená",J216,0)</f>
        <v>0</v>
      </c>
      <c r="BI216" s="140">
        <f>IF(N216="nulová",J216,0)</f>
        <v>0</v>
      </c>
      <c r="BJ216" s="17" t="s">
        <v>190</v>
      </c>
      <c r="BK216" s="140">
        <f>ROUND(I216*H216,2)</f>
        <v>7702.68</v>
      </c>
      <c r="BL216" s="17" t="s">
        <v>189</v>
      </c>
      <c r="BM216" s="139" t="s">
        <v>3097</v>
      </c>
    </row>
    <row r="217" spans="2:65" s="1" customFormat="1" ht="39">
      <c r="B217" s="29"/>
      <c r="D217" s="141" t="s">
        <v>192</v>
      </c>
      <c r="F217" s="142" t="s">
        <v>3098</v>
      </c>
      <c r="L217" s="29"/>
      <c r="M217" s="143"/>
      <c r="T217" s="53"/>
      <c r="AT217" s="17" t="s">
        <v>192</v>
      </c>
      <c r="AU217" s="17" t="s">
        <v>190</v>
      </c>
    </row>
    <row r="218" spans="2:65" s="1" customFormat="1">
      <c r="B218" s="29"/>
      <c r="D218" s="144" t="s">
        <v>194</v>
      </c>
      <c r="F218" s="145" t="s">
        <v>3099</v>
      </c>
      <c r="L218" s="29"/>
      <c r="M218" s="143"/>
      <c r="T218" s="53"/>
      <c r="AT218" s="17" t="s">
        <v>194</v>
      </c>
      <c r="AU218" s="17" t="s">
        <v>190</v>
      </c>
    </row>
    <row r="219" spans="2:65" s="12" customFormat="1">
      <c r="B219" s="146"/>
      <c r="D219" s="141" t="s">
        <v>196</v>
      </c>
      <c r="E219" s="147" t="s">
        <v>1</v>
      </c>
      <c r="F219" s="148" t="s">
        <v>3100</v>
      </c>
      <c r="H219" s="147" t="s">
        <v>1</v>
      </c>
      <c r="L219" s="146"/>
      <c r="M219" s="149"/>
      <c r="T219" s="150"/>
      <c r="AT219" s="147" t="s">
        <v>196</v>
      </c>
      <c r="AU219" s="147" t="s">
        <v>190</v>
      </c>
      <c r="AV219" s="12" t="s">
        <v>80</v>
      </c>
      <c r="AW219" s="12" t="s">
        <v>27</v>
      </c>
      <c r="AX219" s="12" t="s">
        <v>72</v>
      </c>
      <c r="AY219" s="147" t="s">
        <v>182</v>
      </c>
    </row>
    <row r="220" spans="2:65" s="13" customFormat="1">
      <c r="B220" s="151"/>
      <c r="D220" s="141" t="s">
        <v>196</v>
      </c>
      <c r="E220" s="152" t="s">
        <v>1</v>
      </c>
      <c r="F220" s="153" t="s">
        <v>3101</v>
      </c>
      <c r="H220" s="154">
        <v>104.8</v>
      </c>
      <c r="L220" s="151"/>
      <c r="M220" s="155"/>
      <c r="T220" s="156"/>
      <c r="AT220" s="152" t="s">
        <v>196</v>
      </c>
      <c r="AU220" s="152" t="s">
        <v>190</v>
      </c>
      <c r="AV220" s="13" t="s">
        <v>190</v>
      </c>
      <c r="AW220" s="13" t="s">
        <v>27</v>
      </c>
      <c r="AX220" s="13" t="s">
        <v>72</v>
      </c>
      <c r="AY220" s="152" t="s">
        <v>182</v>
      </c>
    </row>
    <row r="221" spans="2:65" s="13" customFormat="1">
      <c r="B221" s="151"/>
      <c r="D221" s="141" t="s">
        <v>196</v>
      </c>
      <c r="E221" s="152" t="s">
        <v>1</v>
      </c>
      <c r="F221" s="153" t="s">
        <v>3009</v>
      </c>
      <c r="H221" s="154">
        <v>38.380000000000003</v>
      </c>
      <c r="L221" s="151"/>
      <c r="M221" s="155"/>
      <c r="T221" s="156"/>
      <c r="AT221" s="152" t="s">
        <v>196</v>
      </c>
      <c r="AU221" s="152" t="s">
        <v>190</v>
      </c>
      <c r="AV221" s="13" t="s">
        <v>190</v>
      </c>
      <c r="AW221" s="13" t="s">
        <v>27</v>
      </c>
      <c r="AX221" s="13" t="s">
        <v>72</v>
      </c>
      <c r="AY221" s="152" t="s">
        <v>182</v>
      </c>
    </row>
    <row r="222" spans="2:65" s="13" customFormat="1">
      <c r="B222" s="151"/>
      <c r="D222" s="141" t="s">
        <v>196</v>
      </c>
      <c r="E222" s="152" t="s">
        <v>1</v>
      </c>
      <c r="F222" s="153" t="s">
        <v>3102</v>
      </c>
      <c r="H222" s="154">
        <v>119.71</v>
      </c>
      <c r="L222" s="151"/>
      <c r="M222" s="155"/>
      <c r="T222" s="156"/>
      <c r="AT222" s="152" t="s">
        <v>196</v>
      </c>
      <c r="AU222" s="152" t="s">
        <v>190</v>
      </c>
      <c r="AV222" s="13" t="s">
        <v>190</v>
      </c>
      <c r="AW222" s="13" t="s">
        <v>27</v>
      </c>
      <c r="AX222" s="13" t="s">
        <v>72</v>
      </c>
      <c r="AY222" s="152" t="s">
        <v>182</v>
      </c>
    </row>
    <row r="223" spans="2:65" s="14" customFormat="1">
      <c r="B223" s="157"/>
      <c r="D223" s="141" t="s">
        <v>196</v>
      </c>
      <c r="E223" s="158" t="s">
        <v>1</v>
      </c>
      <c r="F223" s="159" t="s">
        <v>201</v>
      </c>
      <c r="H223" s="160">
        <v>262.89</v>
      </c>
      <c r="L223" s="157"/>
      <c r="M223" s="161"/>
      <c r="T223" s="162"/>
      <c r="AT223" s="158" t="s">
        <v>196</v>
      </c>
      <c r="AU223" s="158" t="s">
        <v>190</v>
      </c>
      <c r="AV223" s="14" t="s">
        <v>189</v>
      </c>
      <c r="AW223" s="14" t="s">
        <v>27</v>
      </c>
      <c r="AX223" s="14" t="s">
        <v>80</v>
      </c>
      <c r="AY223" s="158" t="s">
        <v>182</v>
      </c>
    </row>
    <row r="224" spans="2:65" s="1" customFormat="1" ht="16.5" customHeight="1">
      <c r="B224" s="29"/>
      <c r="C224" s="163" t="s">
        <v>202</v>
      </c>
      <c r="D224" s="163" t="s">
        <v>325</v>
      </c>
      <c r="E224" s="164" t="s">
        <v>3103</v>
      </c>
      <c r="F224" s="165" t="s">
        <v>3104</v>
      </c>
      <c r="G224" s="166" t="s">
        <v>265</v>
      </c>
      <c r="H224" s="167">
        <v>23.66</v>
      </c>
      <c r="I224" s="168">
        <v>808</v>
      </c>
      <c r="J224" s="168">
        <f>ROUND(I224*H224,2)</f>
        <v>19117.28</v>
      </c>
      <c r="K224" s="165" t="s">
        <v>188</v>
      </c>
      <c r="L224" s="169"/>
      <c r="M224" s="170" t="s">
        <v>1</v>
      </c>
      <c r="N224" s="171" t="s">
        <v>38</v>
      </c>
      <c r="O224" s="137">
        <v>0</v>
      </c>
      <c r="P224" s="137">
        <f>O224*H224</f>
        <v>0</v>
      </c>
      <c r="Q224" s="137">
        <v>1</v>
      </c>
      <c r="R224" s="137">
        <f>Q224*H224</f>
        <v>23.66</v>
      </c>
      <c r="S224" s="137">
        <v>0</v>
      </c>
      <c r="T224" s="138">
        <f>S224*H224</f>
        <v>0</v>
      </c>
      <c r="AR224" s="139" t="s">
        <v>202</v>
      </c>
      <c r="AT224" s="139" t="s">
        <v>325</v>
      </c>
      <c r="AU224" s="139" t="s">
        <v>190</v>
      </c>
      <c r="AY224" s="17" t="s">
        <v>182</v>
      </c>
      <c r="BE224" s="140">
        <f>IF(N224="základní",J224,0)</f>
        <v>0</v>
      </c>
      <c r="BF224" s="140">
        <f>IF(N224="snížená",J224,0)</f>
        <v>19117.28</v>
      </c>
      <c r="BG224" s="140">
        <f>IF(N224="zákl. přenesená",J224,0)</f>
        <v>0</v>
      </c>
      <c r="BH224" s="140">
        <f>IF(N224="sníž. přenesená",J224,0)</f>
        <v>0</v>
      </c>
      <c r="BI224" s="140">
        <f>IF(N224="nulová",J224,0)</f>
        <v>0</v>
      </c>
      <c r="BJ224" s="17" t="s">
        <v>190</v>
      </c>
      <c r="BK224" s="140">
        <f>ROUND(I224*H224,2)</f>
        <v>19117.28</v>
      </c>
      <c r="BL224" s="17" t="s">
        <v>189</v>
      </c>
      <c r="BM224" s="139" t="s">
        <v>3105</v>
      </c>
    </row>
    <row r="225" spans="2:65" s="1" customFormat="1">
      <c r="B225" s="29"/>
      <c r="D225" s="141" t="s">
        <v>192</v>
      </c>
      <c r="F225" s="142" t="s">
        <v>3104</v>
      </c>
      <c r="L225" s="29"/>
      <c r="M225" s="143"/>
      <c r="T225" s="53"/>
      <c r="AT225" s="17" t="s">
        <v>192</v>
      </c>
      <c r="AU225" s="17" t="s">
        <v>190</v>
      </c>
    </row>
    <row r="226" spans="2:65" s="13" customFormat="1">
      <c r="B226" s="151"/>
      <c r="D226" s="141" t="s">
        <v>196</v>
      </c>
      <c r="F226" s="153" t="s">
        <v>3106</v>
      </c>
      <c r="H226" s="154">
        <v>23.66</v>
      </c>
      <c r="L226" s="151"/>
      <c r="M226" s="155"/>
      <c r="T226" s="156"/>
      <c r="AT226" s="152" t="s">
        <v>196</v>
      </c>
      <c r="AU226" s="152" t="s">
        <v>190</v>
      </c>
      <c r="AV226" s="13" t="s">
        <v>190</v>
      </c>
      <c r="AW226" s="13" t="s">
        <v>4</v>
      </c>
      <c r="AX226" s="13" t="s">
        <v>80</v>
      </c>
      <c r="AY226" s="152" t="s">
        <v>182</v>
      </c>
    </row>
    <row r="227" spans="2:65" s="1" customFormat="1" ht="24.2" customHeight="1">
      <c r="B227" s="29"/>
      <c r="C227" s="129" t="s">
        <v>106</v>
      </c>
      <c r="D227" s="129" t="s">
        <v>184</v>
      </c>
      <c r="E227" s="130" t="s">
        <v>3107</v>
      </c>
      <c r="F227" s="131" t="s">
        <v>3108</v>
      </c>
      <c r="G227" s="132" t="s">
        <v>187</v>
      </c>
      <c r="H227" s="133">
        <v>262.89</v>
      </c>
      <c r="I227" s="134">
        <v>36.799999999999997</v>
      </c>
      <c r="J227" s="134">
        <f>ROUND(I227*H227,2)</f>
        <v>9674.35</v>
      </c>
      <c r="K227" s="131" t="s">
        <v>188</v>
      </c>
      <c r="L227" s="29"/>
      <c r="M227" s="135" t="s">
        <v>1</v>
      </c>
      <c r="N227" s="136" t="s">
        <v>38</v>
      </c>
      <c r="O227" s="137">
        <v>1.7000000000000001E-2</v>
      </c>
      <c r="P227" s="137">
        <f>O227*H227</f>
        <v>4.4691299999999998</v>
      </c>
      <c r="Q227" s="137">
        <v>0</v>
      </c>
      <c r="R227" s="137">
        <f>Q227*H227</f>
        <v>0</v>
      </c>
      <c r="S227" s="137">
        <v>0</v>
      </c>
      <c r="T227" s="138">
        <f>S227*H227</f>
        <v>0</v>
      </c>
      <c r="AR227" s="139" t="s">
        <v>189</v>
      </c>
      <c r="AT227" s="139" t="s">
        <v>184</v>
      </c>
      <c r="AU227" s="139" t="s">
        <v>190</v>
      </c>
      <c r="AY227" s="17" t="s">
        <v>182</v>
      </c>
      <c r="BE227" s="140">
        <f>IF(N227="základní",J227,0)</f>
        <v>0</v>
      </c>
      <c r="BF227" s="140">
        <f>IF(N227="snížená",J227,0)</f>
        <v>9674.35</v>
      </c>
      <c r="BG227" s="140">
        <f>IF(N227="zákl. přenesená",J227,0)</f>
        <v>0</v>
      </c>
      <c r="BH227" s="140">
        <f>IF(N227="sníž. přenesená",J227,0)</f>
        <v>0</v>
      </c>
      <c r="BI227" s="140">
        <f>IF(N227="nulová",J227,0)</f>
        <v>0</v>
      </c>
      <c r="BJ227" s="17" t="s">
        <v>190</v>
      </c>
      <c r="BK227" s="140">
        <f>ROUND(I227*H227,2)</f>
        <v>9674.35</v>
      </c>
      <c r="BL227" s="17" t="s">
        <v>189</v>
      </c>
      <c r="BM227" s="139" t="s">
        <v>3109</v>
      </c>
    </row>
    <row r="228" spans="2:65" s="1" customFormat="1" ht="39">
      <c r="B228" s="29"/>
      <c r="D228" s="141" t="s">
        <v>192</v>
      </c>
      <c r="F228" s="142" t="s">
        <v>3110</v>
      </c>
      <c r="L228" s="29"/>
      <c r="M228" s="143"/>
      <c r="T228" s="53"/>
      <c r="AT228" s="17" t="s">
        <v>192</v>
      </c>
      <c r="AU228" s="17" t="s">
        <v>190</v>
      </c>
    </row>
    <row r="229" spans="2:65" s="1" customFormat="1">
      <c r="B229" s="29"/>
      <c r="D229" s="144" t="s">
        <v>194</v>
      </c>
      <c r="F229" s="145" t="s">
        <v>3111</v>
      </c>
      <c r="L229" s="29"/>
      <c r="M229" s="143"/>
      <c r="T229" s="53"/>
      <c r="AT229" s="17" t="s">
        <v>194</v>
      </c>
      <c r="AU229" s="17" t="s">
        <v>190</v>
      </c>
    </row>
    <row r="230" spans="2:65" s="13" customFormat="1">
      <c r="B230" s="151"/>
      <c r="D230" s="141" t="s">
        <v>196</v>
      </c>
      <c r="E230" s="152" t="s">
        <v>1</v>
      </c>
      <c r="F230" s="153" t="s">
        <v>3101</v>
      </c>
      <c r="H230" s="154">
        <v>104.8</v>
      </c>
      <c r="L230" s="151"/>
      <c r="M230" s="155"/>
      <c r="T230" s="156"/>
      <c r="AT230" s="152" t="s">
        <v>196</v>
      </c>
      <c r="AU230" s="152" t="s">
        <v>190</v>
      </c>
      <c r="AV230" s="13" t="s">
        <v>190</v>
      </c>
      <c r="AW230" s="13" t="s">
        <v>27</v>
      </c>
      <c r="AX230" s="13" t="s">
        <v>72</v>
      </c>
      <c r="AY230" s="152" t="s">
        <v>182</v>
      </c>
    </row>
    <row r="231" spans="2:65" s="13" customFormat="1">
      <c r="B231" s="151"/>
      <c r="D231" s="141" t="s">
        <v>196</v>
      </c>
      <c r="E231" s="152" t="s">
        <v>1</v>
      </c>
      <c r="F231" s="153" t="s">
        <v>3009</v>
      </c>
      <c r="H231" s="154">
        <v>38.380000000000003</v>
      </c>
      <c r="L231" s="151"/>
      <c r="M231" s="155"/>
      <c r="T231" s="156"/>
      <c r="AT231" s="152" t="s">
        <v>196</v>
      </c>
      <c r="AU231" s="152" t="s">
        <v>190</v>
      </c>
      <c r="AV231" s="13" t="s">
        <v>190</v>
      </c>
      <c r="AW231" s="13" t="s">
        <v>27</v>
      </c>
      <c r="AX231" s="13" t="s">
        <v>72</v>
      </c>
      <c r="AY231" s="152" t="s">
        <v>182</v>
      </c>
    </row>
    <row r="232" spans="2:65" s="13" customFormat="1">
      <c r="B232" s="151"/>
      <c r="D232" s="141" t="s">
        <v>196</v>
      </c>
      <c r="E232" s="152" t="s">
        <v>1</v>
      </c>
      <c r="F232" s="153" t="s">
        <v>3102</v>
      </c>
      <c r="H232" s="154">
        <v>119.71</v>
      </c>
      <c r="L232" s="151"/>
      <c r="M232" s="155"/>
      <c r="T232" s="156"/>
      <c r="AT232" s="152" t="s">
        <v>196</v>
      </c>
      <c r="AU232" s="152" t="s">
        <v>190</v>
      </c>
      <c r="AV232" s="13" t="s">
        <v>190</v>
      </c>
      <c r="AW232" s="13" t="s">
        <v>27</v>
      </c>
      <c r="AX232" s="13" t="s">
        <v>72</v>
      </c>
      <c r="AY232" s="152" t="s">
        <v>182</v>
      </c>
    </row>
    <row r="233" spans="2:65" s="14" customFormat="1">
      <c r="B233" s="157"/>
      <c r="D233" s="141" t="s">
        <v>196</v>
      </c>
      <c r="E233" s="158" t="s">
        <v>1</v>
      </c>
      <c r="F233" s="159" t="s">
        <v>201</v>
      </c>
      <c r="H233" s="160">
        <v>262.89</v>
      </c>
      <c r="L233" s="157"/>
      <c r="M233" s="161"/>
      <c r="T233" s="162"/>
      <c r="AT233" s="158" t="s">
        <v>196</v>
      </c>
      <c r="AU233" s="158" t="s">
        <v>190</v>
      </c>
      <c r="AV233" s="14" t="s">
        <v>189</v>
      </c>
      <c r="AW233" s="14" t="s">
        <v>27</v>
      </c>
      <c r="AX233" s="14" t="s">
        <v>80</v>
      </c>
      <c r="AY233" s="158" t="s">
        <v>182</v>
      </c>
    </row>
    <row r="234" spans="2:65" s="1" customFormat="1" ht="16.5" customHeight="1">
      <c r="B234" s="29"/>
      <c r="C234" s="163" t="s">
        <v>189</v>
      </c>
      <c r="D234" s="163" t="s">
        <v>325</v>
      </c>
      <c r="E234" s="164" t="s">
        <v>3112</v>
      </c>
      <c r="F234" s="165" t="s">
        <v>3113</v>
      </c>
      <c r="G234" s="166" t="s">
        <v>265</v>
      </c>
      <c r="H234" s="167">
        <v>47.32</v>
      </c>
      <c r="I234" s="168">
        <v>433</v>
      </c>
      <c r="J234" s="168">
        <f>ROUND(I234*H234,2)</f>
        <v>20489.560000000001</v>
      </c>
      <c r="K234" s="165" t="s">
        <v>188</v>
      </c>
      <c r="L234" s="169"/>
      <c r="M234" s="170" t="s">
        <v>1</v>
      </c>
      <c r="N234" s="171" t="s">
        <v>38</v>
      </c>
      <c r="O234" s="137">
        <v>0</v>
      </c>
      <c r="P234" s="137">
        <f>O234*H234</f>
        <v>0</v>
      </c>
      <c r="Q234" s="137">
        <v>1</v>
      </c>
      <c r="R234" s="137">
        <f>Q234*H234</f>
        <v>47.32</v>
      </c>
      <c r="S234" s="137">
        <v>0</v>
      </c>
      <c r="T234" s="138">
        <f>S234*H234</f>
        <v>0</v>
      </c>
      <c r="AR234" s="139" t="s">
        <v>202</v>
      </c>
      <c r="AT234" s="139" t="s">
        <v>325</v>
      </c>
      <c r="AU234" s="139" t="s">
        <v>190</v>
      </c>
      <c r="AY234" s="17" t="s">
        <v>182</v>
      </c>
      <c r="BE234" s="140">
        <f>IF(N234="základní",J234,0)</f>
        <v>0</v>
      </c>
      <c r="BF234" s="140">
        <f>IF(N234="snížená",J234,0)</f>
        <v>20489.560000000001</v>
      </c>
      <c r="BG234" s="140">
        <f>IF(N234="zákl. přenesená",J234,0)</f>
        <v>0</v>
      </c>
      <c r="BH234" s="140">
        <f>IF(N234="sníž. přenesená",J234,0)</f>
        <v>0</v>
      </c>
      <c r="BI234" s="140">
        <f>IF(N234="nulová",J234,0)</f>
        <v>0</v>
      </c>
      <c r="BJ234" s="17" t="s">
        <v>190</v>
      </c>
      <c r="BK234" s="140">
        <f>ROUND(I234*H234,2)</f>
        <v>20489.560000000001</v>
      </c>
      <c r="BL234" s="17" t="s">
        <v>189</v>
      </c>
      <c r="BM234" s="139" t="s">
        <v>3114</v>
      </c>
    </row>
    <row r="235" spans="2:65" s="1" customFormat="1">
      <c r="B235" s="29"/>
      <c r="D235" s="141" t="s">
        <v>192</v>
      </c>
      <c r="F235" s="142" t="s">
        <v>3113</v>
      </c>
      <c r="L235" s="29"/>
      <c r="M235" s="143"/>
      <c r="T235" s="53"/>
      <c r="AT235" s="17" t="s">
        <v>192</v>
      </c>
      <c r="AU235" s="17" t="s">
        <v>190</v>
      </c>
    </row>
    <row r="236" spans="2:65" s="13" customFormat="1">
      <c r="B236" s="151"/>
      <c r="D236" s="141" t="s">
        <v>196</v>
      </c>
      <c r="F236" s="153" t="s">
        <v>3115</v>
      </c>
      <c r="H236" s="154">
        <v>47.32</v>
      </c>
      <c r="L236" s="151"/>
      <c r="M236" s="155"/>
      <c r="T236" s="156"/>
      <c r="AT236" s="152" t="s">
        <v>196</v>
      </c>
      <c r="AU236" s="152" t="s">
        <v>190</v>
      </c>
      <c r="AV236" s="13" t="s">
        <v>190</v>
      </c>
      <c r="AW236" s="13" t="s">
        <v>4</v>
      </c>
      <c r="AX236" s="13" t="s">
        <v>80</v>
      </c>
      <c r="AY236" s="152" t="s">
        <v>182</v>
      </c>
    </row>
    <row r="237" spans="2:65" s="1" customFormat="1" ht="24.2" customHeight="1">
      <c r="B237" s="29"/>
      <c r="C237" s="129" t="s">
        <v>636</v>
      </c>
      <c r="D237" s="129" t="s">
        <v>184</v>
      </c>
      <c r="E237" s="130" t="s">
        <v>3116</v>
      </c>
      <c r="F237" s="131" t="s">
        <v>3117</v>
      </c>
      <c r="G237" s="132" t="s">
        <v>187</v>
      </c>
      <c r="H237" s="133">
        <v>262.89</v>
      </c>
      <c r="I237" s="134">
        <v>38.700000000000003</v>
      </c>
      <c r="J237" s="134">
        <f>ROUND(I237*H237,2)</f>
        <v>10173.84</v>
      </c>
      <c r="K237" s="131" t="s">
        <v>188</v>
      </c>
      <c r="L237" s="29"/>
      <c r="M237" s="135" t="s">
        <v>1</v>
      </c>
      <c r="N237" s="136" t="s">
        <v>38</v>
      </c>
      <c r="O237" s="137">
        <v>1.7000000000000001E-2</v>
      </c>
      <c r="P237" s="137">
        <f>O237*H237</f>
        <v>4.4691299999999998</v>
      </c>
      <c r="Q237" s="137">
        <v>0</v>
      </c>
      <c r="R237" s="137">
        <f>Q237*H237</f>
        <v>0</v>
      </c>
      <c r="S237" s="137">
        <v>0</v>
      </c>
      <c r="T237" s="138">
        <f>S237*H237</f>
        <v>0</v>
      </c>
      <c r="AR237" s="139" t="s">
        <v>189</v>
      </c>
      <c r="AT237" s="139" t="s">
        <v>184</v>
      </c>
      <c r="AU237" s="139" t="s">
        <v>190</v>
      </c>
      <c r="AY237" s="17" t="s">
        <v>182</v>
      </c>
      <c r="BE237" s="140">
        <f>IF(N237="základní",J237,0)</f>
        <v>0</v>
      </c>
      <c r="BF237" s="140">
        <f>IF(N237="snížená",J237,0)</f>
        <v>10173.84</v>
      </c>
      <c r="BG237" s="140">
        <f>IF(N237="zákl. přenesená",J237,0)</f>
        <v>0</v>
      </c>
      <c r="BH237" s="140">
        <f>IF(N237="sníž. přenesená",J237,0)</f>
        <v>0</v>
      </c>
      <c r="BI237" s="140">
        <f>IF(N237="nulová",J237,0)</f>
        <v>0</v>
      </c>
      <c r="BJ237" s="17" t="s">
        <v>190</v>
      </c>
      <c r="BK237" s="140">
        <f>ROUND(I237*H237,2)</f>
        <v>10173.84</v>
      </c>
      <c r="BL237" s="17" t="s">
        <v>189</v>
      </c>
      <c r="BM237" s="139" t="s">
        <v>3118</v>
      </c>
    </row>
    <row r="238" spans="2:65" s="1" customFormat="1" ht="39">
      <c r="B238" s="29"/>
      <c r="D238" s="141" t="s">
        <v>192</v>
      </c>
      <c r="F238" s="142" t="s">
        <v>3119</v>
      </c>
      <c r="L238" s="29"/>
      <c r="M238" s="143"/>
      <c r="T238" s="53"/>
      <c r="AT238" s="17" t="s">
        <v>192</v>
      </c>
      <c r="AU238" s="17" t="s">
        <v>190</v>
      </c>
    </row>
    <row r="239" spans="2:65" s="1" customFormat="1">
      <c r="B239" s="29"/>
      <c r="D239" s="144" t="s">
        <v>194</v>
      </c>
      <c r="F239" s="145" t="s">
        <v>3120</v>
      </c>
      <c r="L239" s="29"/>
      <c r="M239" s="143"/>
      <c r="T239" s="53"/>
      <c r="AT239" s="17" t="s">
        <v>194</v>
      </c>
      <c r="AU239" s="17" t="s">
        <v>190</v>
      </c>
    </row>
    <row r="240" spans="2:65" s="13" customFormat="1">
      <c r="B240" s="151"/>
      <c r="D240" s="141" t="s">
        <v>196</v>
      </c>
      <c r="E240" s="152" t="s">
        <v>1</v>
      </c>
      <c r="F240" s="153" t="s">
        <v>3101</v>
      </c>
      <c r="H240" s="154">
        <v>104.8</v>
      </c>
      <c r="L240" s="151"/>
      <c r="M240" s="155"/>
      <c r="T240" s="156"/>
      <c r="AT240" s="152" t="s">
        <v>196</v>
      </c>
      <c r="AU240" s="152" t="s">
        <v>190</v>
      </c>
      <c r="AV240" s="13" t="s">
        <v>190</v>
      </c>
      <c r="AW240" s="13" t="s">
        <v>27</v>
      </c>
      <c r="AX240" s="13" t="s">
        <v>72</v>
      </c>
      <c r="AY240" s="152" t="s">
        <v>182</v>
      </c>
    </row>
    <row r="241" spans="2:65" s="13" customFormat="1">
      <c r="B241" s="151"/>
      <c r="D241" s="141" t="s">
        <v>196</v>
      </c>
      <c r="E241" s="152" t="s">
        <v>1</v>
      </c>
      <c r="F241" s="153" t="s">
        <v>3009</v>
      </c>
      <c r="H241" s="154">
        <v>38.380000000000003</v>
      </c>
      <c r="L241" s="151"/>
      <c r="M241" s="155"/>
      <c r="T241" s="156"/>
      <c r="AT241" s="152" t="s">
        <v>196</v>
      </c>
      <c r="AU241" s="152" t="s">
        <v>190</v>
      </c>
      <c r="AV241" s="13" t="s">
        <v>190</v>
      </c>
      <c r="AW241" s="13" t="s">
        <v>27</v>
      </c>
      <c r="AX241" s="13" t="s">
        <v>72</v>
      </c>
      <c r="AY241" s="152" t="s">
        <v>182</v>
      </c>
    </row>
    <row r="242" spans="2:65" s="13" customFormat="1">
      <c r="B242" s="151"/>
      <c r="D242" s="141" t="s">
        <v>196</v>
      </c>
      <c r="E242" s="152" t="s">
        <v>1</v>
      </c>
      <c r="F242" s="153" t="s">
        <v>3102</v>
      </c>
      <c r="H242" s="154">
        <v>119.71</v>
      </c>
      <c r="L242" s="151"/>
      <c r="M242" s="155"/>
      <c r="T242" s="156"/>
      <c r="AT242" s="152" t="s">
        <v>196</v>
      </c>
      <c r="AU242" s="152" t="s">
        <v>190</v>
      </c>
      <c r="AV242" s="13" t="s">
        <v>190</v>
      </c>
      <c r="AW242" s="13" t="s">
        <v>27</v>
      </c>
      <c r="AX242" s="13" t="s">
        <v>72</v>
      </c>
      <c r="AY242" s="152" t="s">
        <v>182</v>
      </c>
    </row>
    <row r="243" spans="2:65" s="14" customFormat="1">
      <c r="B243" s="157"/>
      <c r="D243" s="141" t="s">
        <v>196</v>
      </c>
      <c r="E243" s="158" t="s">
        <v>1</v>
      </c>
      <c r="F243" s="159" t="s">
        <v>201</v>
      </c>
      <c r="H243" s="160">
        <v>262.89</v>
      </c>
      <c r="L243" s="157"/>
      <c r="M243" s="161"/>
      <c r="T243" s="162"/>
      <c r="AT243" s="158" t="s">
        <v>196</v>
      </c>
      <c r="AU243" s="158" t="s">
        <v>190</v>
      </c>
      <c r="AV243" s="14" t="s">
        <v>189</v>
      </c>
      <c r="AW243" s="14" t="s">
        <v>27</v>
      </c>
      <c r="AX243" s="14" t="s">
        <v>80</v>
      </c>
      <c r="AY243" s="158" t="s">
        <v>182</v>
      </c>
    </row>
    <row r="244" spans="2:65" s="1" customFormat="1" ht="16.5" customHeight="1">
      <c r="B244" s="29"/>
      <c r="C244" s="163" t="s">
        <v>345</v>
      </c>
      <c r="D244" s="163" t="s">
        <v>325</v>
      </c>
      <c r="E244" s="164" t="s">
        <v>1609</v>
      </c>
      <c r="F244" s="165" t="s">
        <v>1610</v>
      </c>
      <c r="G244" s="166" t="s">
        <v>265</v>
      </c>
      <c r="H244" s="167">
        <v>70.98</v>
      </c>
      <c r="I244" s="168">
        <v>657</v>
      </c>
      <c r="J244" s="168">
        <f>ROUND(I244*H244,2)</f>
        <v>46633.86</v>
      </c>
      <c r="K244" s="165" t="s">
        <v>188</v>
      </c>
      <c r="L244" s="169"/>
      <c r="M244" s="170" t="s">
        <v>1</v>
      </c>
      <c r="N244" s="171" t="s">
        <v>38</v>
      </c>
      <c r="O244" s="137">
        <v>0</v>
      </c>
      <c r="P244" s="137">
        <f>O244*H244</f>
        <v>0</v>
      </c>
      <c r="Q244" s="137">
        <v>1</v>
      </c>
      <c r="R244" s="137">
        <f>Q244*H244</f>
        <v>70.98</v>
      </c>
      <c r="S244" s="137">
        <v>0</v>
      </c>
      <c r="T244" s="138">
        <f>S244*H244</f>
        <v>0</v>
      </c>
      <c r="AR244" s="139" t="s">
        <v>202</v>
      </c>
      <c r="AT244" s="139" t="s">
        <v>325</v>
      </c>
      <c r="AU244" s="139" t="s">
        <v>190</v>
      </c>
      <c r="AY244" s="17" t="s">
        <v>182</v>
      </c>
      <c r="BE244" s="140">
        <f>IF(N244="základní",J244,0)</f>
        <v>0</v>
      </c>
      <c r="BF244" s="140">
        <f>IF(N244="snížená",J244,0)</f>
        <v>46633.86</v>
      </c>
      <c r="BG244" s="140">
        <f>IF(N244="zákl. přenesená",J244,0)</f>
        <v>0</v>
      </c>
      <c r="BH244" s="140">
        <f>IF(N244="sníž. přenesená",J244,0)</f>
        <v>0</v>
      </c>
      <c r="BI244" s="140">
        <f>IF(N244="nulová",J244,0)</f>
        <v>0</v>
      </c>
      <c r="BJ244" s="17" t="s">
        <v>190</v>
      </c>
      <c r="BK244" s="140">
        <f>ROUND(I244*H244,2)</f>
        <v>46633.86</v>
      </c>
      <c r="BL244" s="17" t="s">
        <v>189</v>
      </c>
      <c r="BM244" s="139" t="s">
        <v>3121</v>
      </c>
    </row>
    <row r="245" spans="2:65" s="1" customFormat="1">
      <c r="B245" s="29"/>
      <c r="D245" s="141" t="s">
        <v>192</v>
      </c>
      <c r="F245" s="142" t="s">
        <v>1610</v>
      </c>
      <c r="L245" s="29"/>
      <c r="M245" s="143"/>
      <c r="T245" s="53"/>
      <c r="AT245" s="17" t="s">
        <v>192</v>
      </c>
      <c r="AU245" s="17" t="s">
        <v>190</v>
      </c>
    </row>
    <row r="246" spans="2:65" s="13" customFormat="1">
      <c r="B246" s="151"/>
      <c r="D246" s="141" t="s">
        <v>196</v>
      </c>
      <c r="F246" s="153" t="s">
        <v>3122</v>
      </c>
      <c r="H246" s="154">
        <v>70.98</v>
      </c>
      <c r="L246" s="151"/>
      <c r="M246" s="155"/>
      <c r="T246" s="156"/>
      <c r="AT246" s="152" t="s">
        <v>196</v>
      </c>
      <c r="AU246" s="152" t="s">
        <v>190</v>
      </c>
      <c r="AV246" s="13" t="s">
        <v>190</v>
      </c>
      <c r="AW246" s="13" t="s">
        <v>4</v>
      </c>
      <c r="AX246" s="13" t="s">
        <v>80</v>
      </c>
      <c r="AY246" s="152" t="s">
        <v>182</v>
      </c>
    </row>
    <row r="247" spans="2:65" s="1" customFormat="1" ht="24.2" customHeight="1">
      <c r="B247" s="29"/>
      <c r="C247" s="129" t="s">
        <v>1302</v>
      </c>
      <c r="D247" s="129" t="s">
        <v>184</v>
      </c>
      <c r="E247" s="130" t="s">
        <v>3123</v>
      </c>
      <c r="F247" s="131" t="s">
        <v>3124</v>
      </c>
      <c r="G247" s="132" t="s">
        <v>187</v>
      </c>
      <c r="H247" s="133">
        <v>119.71</v>
      </c>
      <c r="I247" s="134">
        <v>743</v>
      </c>
      <c r="J247" s="134">
        <f>ROUND(I247*H247,2)</f>
        <v>88944.53</v>
      </c>
      <c r="K247" s="131" t="s">
        <v>188</v>
      </c>
      <c r="L247" s="29"/>
      <c r="M247" s="135" t="s">
        <v>1</v>
      </c>
      <c r="N247" s="136" t="s">
        <v>38</v>
      </c>
      <c r="O247" s="137">
        <v>1.1060000000000001</v>
      </c>
      <c r="P247" s="137">
        <f>O247*H247</f>
        <v>132.39926</v>
      </c>
      <c r="Q247" s="137">
        <v>0.1837</v>
      </c>
      <c r="R247" s="137">
        <f>Q247*H247</f>
        <v>21.990727</v>
      </c>
      <c r="S247" s="137">
        <v>0</v>
      </c>
      <c r="T247" s="138">
        <f>S247*H247</f>
        <v>0</v>
      </c>
      <c r="AR247" s="139" t="s">
        <v>189</v>
      </c>
      <c r="AT247" s="139" t="s">
        <v>184</v>
      </c>
      <c r="AU247" s="139" t="s">
        <v>190</v>
      </c>
      <c r="AY247" s="17" t="s">
        <v>182</v>
      </c>
      <c r="BE247" s="140">
        <f>IF(N247="základní",J247,0)</f>
        <v>0</v>
      </c>
      <c r="BF247" s="140">
        <f>IF(N247="snížená",J247,0)</f>
        <v>88944.53</v>
      </c>
      <c r="BG247" s="140">
        <f>IF(N247="zákl. přenesená",J247,0)</f>
        <v>0</v>
      </c>
      <c r="BH247" s="140">
        <f>IF(N247="sníž. přenesená",J247,0)</f>
        <v>0</v>
      </c>
      <c r="BI247" s="140">
        <f>IF(N247="nulová",J247,0)</f>
        <v>0</v>
      </c>
      <c r="BJ247" s="17" t="s">
        <v>190</v>
      </c>
      <c r="BK247" s="140">
        <f>ROUND(I247*H247,2)</f>
        <v>88944.53</v>
      </c>
      <c r="BL247" s="17" t="s">
        <v>189</v>
      </c>
      <c r="BM247" s="139" t="s">
        <v>3125</v>
      </c>
    </row>
    <row r="248" spans="2:65" s="1" customFormat="1" ht="39">
      <c r="B248" s="29"/>
      <c r="D248" s="141" t="s">
        <v>192</v>
      </c>
      <c r="F248" s="142" t="s">
        <v>3126</v>
      </c>
      <c r="L248" s="29"/>
      <c r="M248" s="143"/>
      <c r="T248" s="53"/>
      <c r="AT248" s="17" t="s">
        <v>192</v>
      </c>
      <c r="AU248" s="17" t="s">
        <v>190</v>
      </c>
    </row>
    <row r="249" spans="2:65" s="1" customFormat="1">
      <c r="B249" s="29"/>
      <c r="D249" s="144" t="s">
        <v>194</v>
      </c>
      <c r="F249" s="145" t="s">
        <v>3127</v>
      </c>
      <c r="L249" s="29"/>
      <c r="M249" s="143"/>
      <c r="T249" s="53"/>
      <c r="AT249" s="17" t="s">
        <v>194</v>
      </c>
      <c r="AU249" s="17" t="s">
        <v>190</v>
      </c>
    </row>
    <row r="250" spans="2:65" s="12" customFormat="1">
      <c r="B250" s="146"/>
      <c r="D250" s="141" t="s">
        <v>196</v>
      </c>
      <c r="E250" s="147" t="s">
        <v>1</v>
      </c>
      <c r="F250" s="148" t="s">
        <v>1086</v>
      </c>
      <c r="H250" s="147" t="s">
        <v>1</v>
      </c>
      <c r="L250" s="146"/>
      <c r="M250" s="149"/>
      <c r="T250" s="150"/>
      <c r="AT250" s="147" t="s">
        <v>196</v>
      </c>
      <c r="AU250" s="147" t="s">
        <v>190</v>
      </c>
      <c r="AV250" s="12" t="s">
        <v>80</v>
      </c>
      <c r="AW250" s="12" t="s">
        <v>27</v>
      </c>
      <c r="AX250" s="12" t="s">
        <v>72</v>
      </c>
      <c r="AY250" s="147" t="s">
        <v>182</v>
      </c>
    </row>
    <row r="251" spans="2:65" s="13" customFormat="1">
      <c r="B251" s="151"/>
      <c r="D251" s="141" t="s">
        <v>196</v>
      </c>
      <c r="E251" s="152" t="s">
        <v>1</v>
      </c>
      <c r="F251" s="153" t="s">
        <v>3128</v>
      </c>
      <c r="H251" s="154">
        <v>119.71</v>
      </c>
      <c r="L251" s="151"/>
      <c r="M251" s="155"/>
      <c r="T251" s="156"/>
      <c r="AT251" s="152" t="s">
        <v>196</v>
      </c>
      <c r="AU251" s="152" t="s">
        <v>190</v>
      </c>
      <c r="AV251" s="13" t="s">
        <v>190</v>
      </c>
      <c r="AW251" s="13" t="s">
        <v>27</v>
      </c>
      <c r="AX251" s="13" t="s">
        <v>80</v>
      </c>
      <c r="AY251" s="152" t="s">
        <v>182</v>
      </c>
    </row>
    <row r="252" spans="2:65" s="1" customFormat="1" ht="16.5" customHeight="1">
      <c r="B252" s="29"/>
      <c r="C252" s="163" t="s">
        <v>233</v>
      </c>
      <c r="D252" s="163" t="s">
        <v>325</v>
      </c>
      <c r="E252" s="164" t="s">
        <v>3129</v>
      </c>
      <c r="F252" s="165" t="s">
        <v>3130</v>
      </c>
      <c r="G252" s="166" t="s">
        <v>187</v>
      </c>
      <c r="H252" s="167">
        <v>122.104</v>
      </c>
      <c r="I252" s="168">
        <v>2290</v>
      </c>
      <c r="J252" s="168">
        <f>ROUND(I252*H252,2)</f>
        <v>279618.15999999997</v>
      </c>
      <c r="K252" s="165" t="s">
        <v>188</v>
      </c>
      <c r="L252" s="169"/>
      <c r="M252" s="170" t="s">
        <v>1</v>
      </c>
      <c r="N252" s="171" t="s">
        <v>38</v>
      </c>
      <c r="O252" s="137">
        <v>0</v>
      </c>
      <c r="P252" s="137">
        <f>O252*H252</f>
        <v>0</v>
      </c>
      <c r="Q252" s="137">
        <v>0.222</v>
      </c>
      <c r="R252" s="137">
        <f>Q252*H252</f>
        <v>27.107088000000001</v>
      </c>
      <c r="S252" s="137">
        <v>0</v>
      </c>
      <c r="T252" s="138">
        <f>S252*H252</f>
        <v>0</v>
      </c>
      <c r="AR252" s="139" t="s">
        <v>202</v>
      </c>
      <c r="AT252" s="139" t="s">
        <v>325</v>
      </c>
      <c r="AU252" s="139" t="s">
        <v>190</v>
      </c>
      <c r="AY252" s="17" t="s">
        <v>182</v>
      </c>
      <c r="BE252" s="140">
        <f>IF(N252="základní",J252,0)</f>
        <v>0</v>
      </c>
      <c r="BF252" s="140">
        <f>IF(N252="snížená",J252,0)</f>
        <v>279618.15999999997</v>
      </c>
      <c r="BG252" s="140">
        <f>IF(N252="zákl. přenesená",J252,0)</f>
        <v>0</v>
      </c>
      <c r="BH252" s="140">
        <f>IF(N252="sníž. přenesená",J252,0)</f>
        <v>0</v>
      </c>
      <c r="BI252" s="140">
        <f>IF(N252="nulová",J252,0)</f>
        <v>0</v>
      </c>
      <c r="BJ252" s="17" t="s">
        <v>190</v>
      </c>
      <c r="BK252" s="140">
        <f>ROUND(I252*H252,2)</f>
        <v>279618.15999999997</v>
      </c>
      <c r="BL252" s="17" t="s">
        <v>189</v>
      </c>
      <c r="BM252" s="139" t="s">
        <v>3131</v>
      </c>
    </row>
    <row r="253" spans="2:65" s="1" customFormat="1">
      <c r="B253" s="29"/>
      <c r="D253" s="141" t="s">
        <v>192</v>
      </c>
      <c r="F253" s="142" t="s">
        <v>3130</v>
      </c>
      <c r="L253" s="29"/>
      <c r="M253" s="143"/>
      <c r="T253" s="53"/>
      <c r="AT253" s="17" t="s">
        <v>192</v>
      </c>
      <c r="AU253" s="17" t="s">
        <v>190</v>
      </c>
    </row>
    <row r="254" spans="2:65" s="13" customFormat="1">
      <c r="B254" s="151"/>
      <c r="D254" s="141" t="s">
        <v>196</v>
      </c>
      <c r="F254" s="153" t="s">
        <v>3132</v>
      </c>
      <c r="H254" s="154">
        <v>122.104</v>
      </c>
      <c r="L254" s="151"/>
      <c r="M254" s="155"/>
      <c r="T254" s="156"/>
      <c r="AT254" s="152" t="s">
        <v>196</v>
      </c>
      <c r="AU254" s="152" t="s">
        <v>190</v>
      </c>
      <c r="AV254" s="13" t="s">
        <v>190</v>
      </c>
      <c r="AW254" s="13" t="s">
        <v>4</v>
      </c>
      <c r="AX254" s="13" t="s">
        <v>80</v>
      </c>
      <c r="AY254" s="152" t="s">
        <v>182</v>
      </c>
    </row>
    <row r="255" spans="2:65" s="1" customFormat="1" ht="33" customHeight="1">
      <c r="B255" s="29"/>
      <c r="C255" s="129" t="s">
        <v>240</v>
      </c>
      <c r="D255" s="129" t="s">
        <v>184</v>
      </c>
      <c r="E255" s="130" t="s">
        <v>3133</v>
      </c>
      <c r="F255" s="131" t="s">
        <v>3134</v>
      </c>
      <c r="G255" s="132" t="s">
        <v>187</v>
      </c>
      <c r="H255" s="133">
        <v>104.8</v>
      </c>
      <c r="I255" s="134">
        <v>370</v>
      </c>
      <c r="J255" s="134">
        <f>ROUND(I255*H255,2)</f>
        <v>38776</v>
      </c>
      <c r="K255" s="131" t="s">
        <v>188</v>
      </c>
      <c r="L255" s="29"/>
      <c r="M255" s="135" t="s">
        <v>1</v>
      </c>
      <c r="N255" s="136" t="s">
        <v>38</v>
      </c>
      <c r="O255" s="137">
        <v>0.56000000000000005</v>
      </c>
      <c r="P255" s="137">
        <f>O255*H255</f>
        <v>58.688000000000002</v>
      </c>
      <c r="Q255" s="137">
        <v>8.9219999999999994E-2</v>
      </c>
      <c r="R255" s="137">
        <f>Q255*H255</f>
        <v>9.3502559999999999</v>
      </c>
      <c r="S255" s="137">
        <v>0</v>
      </c>
      <c r="T255" s="138">
        <f>S255*H255</f>
        <v>0</v>
      </c>
      <c r="AR255" s="139" t="s">
        <v>189</v>
      </c>
      <c r="AT255" s="139" t="s">
        <v>184</v>
      </c>
      <c r="AU255" s="139" t="s">
        <v>190</v>
      </c>
      <c r="AY255" s="17" t="s">
        <v>182</v>
      </c>
      <c r="BE255" s="140">
        <f>IF(N255="základní",J255,0)</f>
        <v>0</v>
      </c>
      <c r="BF255" s="140">
        <f>IF(N255="snížená",J255,0)</f>
        <v>38776</v>
      </c>
      <c r="BG255" s="140">
        <f>IF(N255="zákl. přenesená",J255,0)</f>
        <v>0</v>
      </c>
      <c r="BH255" s="140">
        <f>IF(N255="sníž. přenesená",J255,0)</f>
        <v>0</v>
      </c>
      <c r="BI255" s="140">
        <f>IF(N255="nulová",J255,0)</f>
        <v>0</v>
      </c>
      <c r="BJ255" s="17" t="s">
        <v>190</v>
      </c>
      <c r="BK255" s="140">
        <f>ROUND(I255*H255,2)</f>
        <v>38776</v>
      </c>
      <c r="BL255" s="17" t="s">
        <v>189</v>
      </c>
      <c r="BM255" s="139" t="s">
        <v>3135</v>
      </c>
    </row>
    <row r="256" spans="2:65" s="1" customFormat="1" ht="48.75">
      <c r="B256" s="29"/>
      <c r="D256" s="141" t="s">
        <v>192</v>
      </c>
      <c r="F256" s="142" t="s">
        <v>3136</v>
      </c>
      <c r="L256" s="29"/>
      <c r="M256" s="143"/>
      <c r="T256" s="53"/>
      <c r="AT256" s="17" t="s">
        <v>192</v>
      </c>
      <c r="AU256" s="17" t="s">
        <v>190</v>
      </c>
    </row>
    <row r="257" spans="2:65" s="1" customFormat="1">
      <c r="B257" s="29"/>
      <c r="D257" s="144" t="s">
        <v>194</v>
      </c>
      <c r="F257" s="145" t="s">
        <v>3137</v>
      </c>
      <c r="L257" s="29"/>
      <c r="M257" s="143"/>
      <c r="T257" s="53"/>
      <c r="AT257" s="17" t="s">
        <v>194</v>
      </c>
      <c r="AU257" s="17" t="s">
        <v>190</v>
      </c>
    </row>
    <row r="258" spans="2:65" s="12" customFormat="1">
      <c r="B258" s="146"/>
      <c r="D258" s="141" t="s">
        <v>196</v>
      </c>
      <c r="E258" s="147" t="s">
        <v>1</v>
      </c>
      <c r="F258" s="148" t="s">
        <v>1086</v>
      </c>
      <c r="H258" s="147" t="s">
        <v>1</v>
      </c>
      <c r="L258" s="146"/>
      <c r="M258" s="149"/>
      <c r="T258" s="150"/>
      <c r="AT258" s="147" t="s">
        <v>196</v>
      </c>
      <c r="AU258" s="147" t="s">
        <v>190</v>
      </c>
      <c r="AV258" s="12" t="s">
        <v>80</v>
      </c>
      <c r="AW258" s="12" t="s">
        <v>27</v>
      </c>
      <c r="AX258" s="12" t="s">
        <v>72</v>
      </c>
      <c r="AY258" s="147" t="s">
        <v>182</v>
      </c>
    </row>
    <row r="259" spans="2:65" s="13" customFormat="1">
      <c r="B259" s="151"/>
      <c r="D259" s="141" t="s">
        <v>196</v>
      </c>
      <c r="E259" s="152" t="s">
        <v>1</v>
      </c>
      <c r="F259" s="153" t="s">
        <v>3101</v>
      </c>
      <c r="H259" s="154">
        <v>104.8</v>
      </c>
      <c r="L259" s="151"/>
      <c r="M259" s="155"/>
      <c r="T259" s="156"/>
      <c r="AT259" s="152" t="s">
        <v>196</v>
      </c>
      <c r="AU259" s="152" t="s">
        <v>190</v>
      </c>
      <c r="AV259" s="13" t="s">
        <v>190</v>
      </c>
      <c r="AW259" s="13" t="s">
        <v>27</v>
      </c>
      <c r="AX259" s="13" t="s">
        <v>80</v>
      </c>
      <c r="AY259" s="152" t="s">
        <v>182</v>
      </c>
    </row>
    <row r="260" spans="2:65" s="1" customFormat="1" ht="24.2" customHeight="1">
      <c r="B260" s="29"/>
      <c r="C260" s="163" t="s">
        <v>248</v>
      </c>
      <c r="D260" s="163" t="s">
        <v>325</v>
      </c>
      <c r="E260" s="164" t="s">
        <v>3138</v>
      </c>
      <c r="F260" s="165" t="s">
        <v>3139</v>
      </c>
      <c r="G260" s="166" t="s">
        <v>187</v>
      </c>
      <c r="H260" s="167">
        <v>107.944</v>
      </c>
      <c r="I260" s="168">
        <v>483</v>
      </c>
      <c r="J260" s="168">
        <f>ROUND(I260*H260,2)</f>
        <v>52136.95</v>
      </c>
      <c r="K260" s="165" t="s">
        <v>188</v>
      </c>
      <c r="L260" s="169"/>
      <c r="M260" s="170" t="s">
        <v>1</v>
      </c>
      <c r="N260" s="171" t="s">
        <v>38</v>
      </c>
      <c r="O260" s="137">
        <v>0</v>
      </c>
      <c r="P260" s="137">
        <f>O260*H260</f>
        <v>0</v>
      </c>
      <c r="Q260" s="137">
        <v>0.13200000000000001</v>
      </c>
      <c r="R260" s="137">
        <f>Q260*H260</f>
        <v>14.248608000000001</v>
      </c>
      <c r="S260" s="137">
        <v>0</v>
      </c>
      <c r="T260" s="138">
        <f>S260*H260</f>
        <v>0</v>
      </c>
      <c r="AR260" s="139" t="s">
        <v>202</v>
      </c>
      <c r="AT260" s="139" t="s">
        <v>325</v>
      </c>
      <c r="AU260" s="139" t="s">
        <v>190</v>
      </c>
      <c r="AY260" s="17" t="s">
        <v>182</v>
      </c>
      <c r="BE260" s="140">
        <f>IF(N260="základní",J260,0)</f>
        <v>0</v>
      </c>
      <c r="BF260" s="140">
        <f>IF(N260="snížená",J260,0)</f>
        <v>52136.95</v>
      </c>
      <c r="BG260" s="140">
        <f>IF(N260="zákl. přenesená",J260,0)</f>
        <v>0</v>
      </c>
      <c r="BH260" s="140">
        <f>IF(N260="sníž. přenesená",J260,0)</f>
        <v>0</v>
      </c>
      <c r="BI260" s="140">
        <f>IF(N260="nulová",J260,0)</f>
        <v>0</v>
      </c>
      <c r="BJ260" s="17" t="s">
        <v>190</v>
      </c>
      <c r="BK260" s="140">
        <f>ROUND(I260*H260,2)</f>
        <v>52136.95</v>
      </c>
      <c r="BL260" s="17" t="s">
        <v>189</v>
      </c>
      <c r="BM260" s="139" t="s">
        <v>3140</v>
      </c>
    </row>
    <row r="261" spans="2:65" s="1" customFormat="1">
      <c r="B261" s="29"/>
      <c r="D261" s="141" t="s">
        <v>192</v>
      </c>
      <c r="F261" s="142" t="s">
        <v>3139</v>
      </c>
      <c r="L261" s="29"/>
      <c r="M261" s="143"/>
      <c r="T261" s="53"/>
      <c r="AT261" s="17" t="s">
        <v>192</v>
      </c>
      <c r="AU261" s="17" t="s">
        <v>190</v>
      </c>
    </row>
    <row r="262" spans="2:65" s="13" customFormat="1">
      <c r="B262" s="151"/>
      <c r="D262" s="141" t="s">
        <v>196</v>
      </c>
      <c r="F262" s="153" t="s">
        <v>3141</v>
      </c>
      <c r="H262" s="154">
        <v>107.944</v>
      </c>
      <c r="L262" s="151"/>
      <c r="M262" s="155"/>
      <c r="T262" s="156"/>
      <c r="AT262" s="152" t="s">
        <v>196</v>
      </c>
      <c r="AU262" s="152" t="s">
        <v>190</v>
      </c>
      <c r="AV262" s="13" t="s">
        <v>190</v>
      </c>
      <c r="AW262" s="13" t="s">
        <v>4</v>
      </c>
      <c r="AX262" s="13" t="s">
        <v>80</v>
      </c>
      <c r="AY262" s="152" t="s">
        <v>182</v>
      </c>
    </row>
    <row r="263" spans="2:65" s="1" customFormat="1" ht="37.9" customHeight="1">
      <c r="B263" s="29"/>
      <c r="C263" s="129" t="s">
        <v>2946</v>
      </c>
      <c r="D263" s="129" t="s">
        <v>184</v>
      </c>
      <c r="E263" s="130" t="s">
        <v>3142</v>
      </c>
      <c r="F263" s="131" t="s">
        <v>3143</v>
      </c>
      <c r="G263" s="132" t="s">
        <v>187</v>
      </c>
      <c r="H263" s="133">
        <v>38.380000000000003</v>
      </c>
      <c r="I263" s="134">
        <v>455</v>
      </c>
      <c r="J263" s="134">
        <f>ROUND(I263*H263,2)</f>
        <v>17462.900000000001</v>
      </c>
      <c r="K263" s="131" t="s">
        <v>188</v>
      </c>
      <c r="L263" s="29"/>
      <c r="M263" s="135" t="s">
        <v>1</v>
      </c>
      <c r="N263" s="136" t="s">
        <v>38</v>
      </c>
      <c r="O263" s="137">
        <v>0.72499999999999998</v>
      </c>
      <c r="P263" s="137">
        <f>O263*H263</f>
        <v>27.825500000000002</v>
      </c>
      <c r="Q263" s="137">
        <v>9.8000000000000004E-2</v>
      </c>
      <c r="R263" s="137">
        <f>Q263*H263</f>
        <v>3.7612400000000004</v>
      </c>
      <c r="S263" s="137">
        <v>0</v>
      </c>
      <c r="T263" s="138">
        <f>S263*H263</f>
        <v>0</v>
      </c>
      <c r="AR263" s="139" t="s">
        <v>189</v>
      </c>
      <c r="AT263" s="139" t="s">
        <v>184</v>
      </c>
      <c r="AU263" s="139" t="s">
        <v>190</v>
      </c>
      <c r="AY263" s="17" t="s">
        <v>182</v>
      </c>
      <c r="BE263" s="140">
        <f>IF(N263="základní",J263,0)</f>
        <v>0</v>
      </c>
      <c r="BF263" s="140">
        <f>IF(N263="snížená",J263,0)</f>
        <v>17462.900000000001</v>
      </c>
      <c r="BG263" s="140">
        <f>IF(N263="zákl. přenesená",J263,0)</f>
        <v>0</v>
      </c>
      <c r="BH263" s="140">
        <f>IF(N263="sníž. přenesená",J263,0)</f>
        <v>0</v>
      </c>
      <c r="BI263" s="140">
        <f>IF(N263="nulová",J263,0)</f>
        <v>0</v>
      </c>
      <c r="BJ263" s="17" t="s">
        <v>190</v>
      </c>
      <c r="BK263" s="140">
        <f>ROUND(I263*H263,2)</f>
        <v>17462.900000000001</v>
      </c>
      <c r="BL263" s="17" t="s">
        <v>189</v>
      </c>
      <c r="BM263" s="139" t="s">
        <v>3144</v>
      </c>
    </row>
    <row r="264" spans="2:65" s="1" customFormat="1" ht="48.75">
      <c r="B264" s="29"/>
      <c r="D264" s="141" t="s">
        <v>192</v>
      </c>
      <c r="F264" s="142" t="s">
        <v>3145</v>
      </c>
      <c r="L264" s="29"/>
      <c r="M264" s="143"/>
      <c r="T264" s="53"/>
      <c r="AT264" s="17" t="s">
        <v>192</v>
      </c>
      <c r="AU264" s="17" t="s">
        <v>190</v>
      </c>
    </row>
    <row r="265" spans="2:65" s="1" customFormat="1">
      <c r="B265" s="29"/>
      <c r="D265" s="144" t="s">
        <v>194</v>
      </c>
      <c r="F265" s="145" t="s">
        <v>3146</v>
      </c>
      <c r="L265" s="29"/>
      <c r="M265" s="143"/>
      <c r="T265" s="53"/>
      <c r="AT265" s="17" t="s">
        <v>194</v>
      </c>
      <c r="AU265" s="17" t="s">
        <v>190</v>
      </c>
    </row>
    <row r="266" spans="2:65" s="12" customFormat="1">
      <c r="B266" s="146"/>
      <c r="D266" s="141" t="s">
        <v>196</v>
      </c>
      <c r="E266" s="147" t="s">
        <v>1</v>
      </c>
      <c r="F266" s="148" t="s">
        <v>1086</v>
      </c>
      <c r="H266" s="147" t="s">
        <v>1</v>
      </c>
      <c r="L266" s="146"/>
      <c r="M266" s="149"/>
      <c r="T266" s="150"/>
      <c r="AT266" s="147" t="s">
        <v>196</v>
      </c>
      <c r="AU266" s="147" t="s">
        <v>190</v>
      </c>
      <c r="AV266" s="12" t="s">
        <v>80</v>
      </c>
      <c r="AW266" s="12" t="s">
        <v>27</v>
      </c>
      <c r="AX266" s="12" t="s">
        <v>72</v>
      </c>
      <c r="AY266" s="147" t="s">
        <v>182</v>
      </c>
    </row>
    <row r="267" spans="2:65" s="13" customFormat="1">
      <c r="B267" s="151"/>
      <c r="D267" s="141" t="s">
        <v>196</v>
      </c>
      <c r="E267" s="152" t="s">
        <v>1</v>
      </c>
      <c r="F267" s="153" t="s">
        <v>3009</v>
      </c>
      <c r="H267" s="154">
        <v>38.380000000000003</v>
      </c>
      <c r="L267" s="151"/>
      <c r="M267" s="155"/>
      <c r="T267" s="156"/>
      <c r="AT267" s="152" t="s">
        <v>196</v>
      </c>
      <c r="AU267" s="152" t="s">
        <v>190</v>
      </c>
      <c r="AV267" s="13" t="s">
        <v>190</v>
      </c>
      <c r="AW267" s="13" t="s">
        <v>27</v>
      </c>
      <c r="AX267" s="13" t="s">
        <v>80</v>
      </c>
      <c r="AY267" s="152" t="s">
        <v>182</v>
      </c>
    </row>
    <row r="268" spans="2:65" s="1" customFormat="1" ht="24.2" customHeight="1">
      <c r="B268" s="29"/>
      <c r="C268" s="163" t="s">
        <v>8</v>
      </c>
      <c r="D268" s="163" t="s">
        <v>325</v>
      </c>
      <c r="E268" s="164" t="s">
        <v>3147</v>
      </c>
      <c r="F268" s="165" t="s">
        <v>3148</v>
      </c>
      <c r="G268" s="166" t="s">
        <v>187</v>
      </c>
      <c r="H268" s="167">
        <v>39.530999999999999</v>
      </c>
      <c r="I268" s="168">
        <v>560</v>
      </c>
      <c r="J268" s="168">
        <f>ROUND(I268*H268,2)</f>
        <v>22137.360000000001</v>
      </c>
      <c r="K268" s="165" t="s">
        <v>188</v>
      </c>
      <c r="L268" s="169"/>
      <c r="M268" s="170" t="s">
        <v>1</v>
      </c>
      <c r="N268" s="171" t="s">
        <v>38</v>
      </c>
      <c r="O268" s="137">
        <v>0</v>
      </c>
      <c r="P268" s="137">
        <f>O268*H268</f>
        <v>0</v>
      </c>
      <c r="Q268" s="137">
        <v>0.14499999999999999</v>
      </c>
      <c r="R268" s="137">
        <f>Q268*H268</f>
        <v>5.7319949999999995</v>
      </c>
      <c r="S268" s="137">
        <v>0</v>
      </c>
      <c r="T268" s="138">
        <f>S268*H268</f>
        <v>0</v>
      </c>
      <c r="AR268" s="139" t="s">
        <v>202</v>
      </c>
      <c r="AT268" s="139" t="s">
        <v>325</v>
      </c>
      <c r="AU268" s="139" t="s">
        <v>190</v>
      </c>
      <c r="AY268" s="17" t="s">
        <v>182</v>
      </c>
      <c r="BE268" s="140">
        <f>IF(N268="základní",J268,0)</f>
        <v>0</v>
      </c>
      <c r="BF268" s="140">
        <f>IF(N268="snížená",J268,0)</f>
        <v>22137.360000000001</v>
      </c>
      <c r="BG268" s="140">
        <f>IF(N268="zákl. přenesená",J268,0)</f>
        <v>0</v>
      </c>
      <c r="BH268" s="140">
        <f>IF(N268="sníž. přenesená",J268,0)</f>
        <v>0</v>
      </c>
      <c r="BI268" s="140">
        <f>IF(N268="nulová",J268,0)</f>
        <v>0</v>
      </c>
      <c r="BJ268" s="17" t="s">
        <v>190</v>
      </c>
      <c r="BK268" s="140">
        <f>ROUND(I268*H268,2)</f>
        <v>22137.360000000001</v>
      </c>
      <c r="BL268" s="17" t="s">
        <v>189</v>
      </c>
      <c r="BM268" s="139" t="s">
        <v>3149</v>
      </c>
    </row>
    <row r="269" spans="2:65" s="1" customFormat="1">
      <c r="B269" s="29"/>
      <c r="D269" s="141" t="s">
        <v>192</v>
      </c>
      <c r="F269" s="142" t="s">
        <v>3148</v>
      </c>
      <c r="L269" s="29"/>
      <c r="M269" s="143"/>
      <c r="T269" s="53"/>
      <c r="AT269" s="17" t="s">
        <v>192</v>
      </c>
      <c r="AU269" s="17" t="s">
        <v>190</v>
      </c>
    </row>
    <row r="270" spans="2:65" s="13" customFormat="1">
      <c r="B270" s="151"/>
      <c r="D270" s="141" t="s">
        <v>196</v>
      </c>
      <c r="F270" s="153" t="s">
        <v>3150</v>
      </c>
      <c r="H270" s="154">
        <v>39.530999999999999</v>
      </c>
      <c r="L270" s="151"/>
      <c r="M270" s="155"/>
      <c r="T270" s="156"/>
      <c r="AT270" s="152" t="s">
        <v>196</v>
      </c>
      <c r="AU270" s="152" t="s">
        <v>190</v>
      </c>
      <c r="AV270" s="13" t="s">
        <v>190</v>
      </c>
      <c r="AW270" s="13" t="s">
        <v>4</v>
      </c>
      <c r="AX270" s="13" t="s">
        <v>80</v>
      </c>
      <c r="AY270" s="152" t="s">
        <v>182</v>
      </c>
    </row>
    <row r="271" spans="2:65" s="1" customFormat="1" ht="24.2" customHeight="1">
      <c r="B271" s="29"/>
      <c r="C271" s="129" t="s">
        <v>271</v>
      </c>
      <c r="D271" s="129" t="s">
        <v>184</v>
      </c>
      <c r="E271" s="130" t="s">
        <v>3151</v>
      </c>
      <c r="F271" s="131" t="s">
        <v>3152</v>
      </c>
      <c r="G271" s="132" t="s">
        <v>187</v>
      </c>
      <c r="H271" s="133">
        <v>2.52</v>
      </c>
      <c r="I271" s="134">
        <v>558</v>
      </c>
      <c r="J271" s="134">
        <f>ROUND(I271*H271,2)</f>
        <v>1406.16</v>
      </c>
      <c r="K271" s="131" t="s">
        <v>188</v>
      </c>
      <c r="L271" s="29"/>
      <c r="M271" s="135" t="s">
        <v>1</v>
      </c>
      <c r="N271" s="136" t="s">
        <v>38</v>
      </c>
      <c r="O271" s="137">
        <v>0.64</v>
      </c>
      <c r="P271" s="137">
        <f>O271*H271</f>
        <v>1.6128</v>
      </c>
      <c r="Q271" s="137">
        <v>8.8800000000000004E-2</v>
      </c>
      <c r="R271" s="137">
        <f>Q271*H271</f>
        <v>0.223776</v>
      </c>
      <c r="S271" s="137">
        <v>0</v>
      </c>
      <c r="T271" s="138">
        <f>S271*H271</f>
        <v>0</v>
      </c>
      <c r="AR271" s="139" t="s">
        <v>189</v>
      </c>
      <c r="AT271" s="139" t="s">
        <v>184</v>
      </c>
      <c r="AU271" s="139" t="s">
        <v>190</v>
      </c>
      <c r="AY271" s="17" t="s">
        <v>182</v>
      </c>
      <c r="BE271" s="140">
        <f>IF(N271="základní",J271,0)</f>
        <v>0</v>
      </c>
      <c r="BF271" s="140">
        <f>IF(N271="snížená",J271,0)</f>
        <v>1406.16</v>
      </c>
      <c r="BG271" s="140">
        <f>IF(N271="zákl. přenesená",J271,0)</f>
        <v>0</v>
      </c>
      <c r="BH271" s="140">
        <f>IF(N271="sníž. přenesená",J271,0)</f>
        <v>0</v>
      </c>
      <c r="BI271" s="140">
        <f>IF(N271="nulová",J271,0)</f>
        <v>0</v>
      </c>
      <c r="BJ271" s="17" t="s">
        <v>190</v>
      </c>
      <c r="BK271" s="140">
        <f>ROUND(I271*H271,2)</f>
        <v>1406.16</v>
      </c>
      <c r="BL271" s="17" t="s">
        <v>189</v>
      </c>
      <c r="BM271" s="139" t="s">
        <v>3153</v>
      </c>
    </row>
    <row r="272" spans="2:65" s="1" customFormat="1" ht="48.75">
      <c r="B272" s="29"/>
      <c r="D272" s="141" t="s">
        <v>192</v>
      </c>
      <c r="F272" s="142" t="s">
        <v>3154</v>
      </c>
      <c r="L272" s="29"/>
      <c r="M272" s="143"/>
      <c r="T272" s="53"/>
      <c r="AT272" s="17" t="s">
        <v>192</v>
      </c>
      <c r="AU272" s="17" t="s">
        <v>190</v>
      </c>
    </row>
    <row r="273" spans="2:65" s="1" customFormat="1">
      <c r="B273" s="29"/>
      <c r="D273" s="144" t="s">
        <v>194</v>
      </c>
      <c r="F273" s="145" t="s">
        <v>3155</v>
      </c>
      <c r="L273" s="29"/>
      <c r="M273" s="143"/>
      <c r="T273" s="53"/>
      <c r="AT273" s="17" t="s">
        <v>194</v>
      </c>
      <c r="AU273" s="17" t="s">
        <v>190</v>
      </c>
    </row>
    <row r="274" spans="2:65" s="12" customFormat="1">
      <c r="B274" s="146"/>
      <c r="D274" s="141" t="s">
        <v>196</v>
      </c>
      <c r="E274" s="147" t="s">
        <v>1</v>
      </c>
      <c r="F274" s="148" t="s">
        <v>3156</v>
      </c>
      <c r="H274" s="147" t="s">
        <v>1</v>
      </c>
      <c r="L274" s="146"/>
      <c r="M274" s="149"/>
      <c r="T274" s="150"/>
      <c r="AT274" s="147" t="s">
        <v>196</v>
      </c>
      <c r="AU274" s="147" t="s">
        <v>190</v>
      </c>
      <c r="AV274" s="12" t="s">
        <v>80</v>
      </c>
      <c r="AW274" s="12" t="s">
        <v>27</v>
      </c>
      <c r="AX274" s="12" t="s">
        <v>72</v>
      </c>
      <c r="AY274" s="147" t="s">
        <v>182</v>
      </c>
    </row>
    <row r="275" spans="2:65" s="13" customFormat="1">
      <c r="B275" s="151"/>
      <c r="D275" s="141" t="s">
        <v>196</v>
      </c>
      <c r="E275" s="152" t="s">
        <v>1</v>
      </c>
      <c r="F275" s="153" t="s">
        <v>3157</v>
      </c>
      <c r="H275" s="154">
        <v>2.52</v>
      </c>
      <c r="L275" s="151"/>
      <c r="M275" s="155"/>
      <c r="T275" s="156"/>
      <c r="AT275" s="152" t="s">
        <v>196</v>
      </c>
      <c r="AU275" s="152" t="s">
        <v>190</v>
      </c>
      <c r="AV275" s="13" t="s">
        <v>190</v>
      </c>
      <c r="AW275" s="13" t="s">
        <v>27</v>
      </c>
      <c r="AX275" s="13" t="s">
        <v>80</v>
      </c>
      <c r="AY275" s="152" t="s">
        <v>182</v>
      </c>
    </row>
    <row r="276" spans="2:65" s="1" customFormat="1" ht="24.2" customHeight="1">
      <c r="B276" s="29"/>
      <c r="C276" s="163" t="s">
        <v>278</v>
      </c>
      <c r="D276" s="163" t="s">
        <v>325</v>
      </c>
      <c r="E276" s="164" t="s">
        <v>3158</v>
      </c>
      <c r="F276" s="165" t="s">
        <v>3159</v>
      </c>
      <c r="G276" s="166" t="s">
        <v>187</v>
      </c>
      <c r="H276" s="167">
        <v>2.5960000000000001</v>
      </c>
      <c r="I276" s="168">
        <v>474</v>
      </c>
      <c r="J276" s="168">
        <f>ROUND(I276*H276,2)</f>
        <v>1230.5</v>
      </c>
      <c r="K276" s="165" t="s">
        <v>188</v>
      </c>
      <c r="L276" s="169"/>
      <c r="M276" s="170" t="s">
        <v>1</v>
      </c>
      <c r="N276" s="171" t="s">
        <v>38</v>
      </c>
      <c r="O276" s="137">
        <v>0</v>
      </c>
      <c r="P276" s="137">
        <f>O276*H276</f>
        <v>0</v>
      </c>
      <c r="Q276" s="137">
        <v>0.128</v>
      </c>
      <c r="R276" s="137">
        <f>Q276*H276</f>
        <v>0.33228800000000003</v>
      </c>
      <c r="S276" s="137">
        <v>0</v>
      </c>
      <c r="T276" s="138">
        <f>S276*H276</f>
        <v>0</v>
      </c>
      <c r="AR276" s="139" t="s">
        <v>202</v>
      </c>
      <c r="AT276" s="139" t="s">
        <v>325</v>
      </c>
      <c r="AU276" s="139" t="s">
        <v>190</v>
      </c>
      <c r="AY276" s="17" t="s">
        <v>182</v>
      </c>
      <c r="BE276" s="140">
        <f>IF(N276="základní",J276,0)</f>
        <v>0</v>
      </c>
      <c r="BF276" s="140">
        <f>IF(N276="snížená",J276,0)</f>
        <v>1230.5</v>
      </c>
      <c r="BG276" s="140">
        <f>IF(N276="zákl. přenesená",J276,0)</f>
        <v>0</v>
      </c>
      <c r="BH276" s="140">
        <f>IF(N276="sníž. přenesená",J276,0)</f>
        <v>0</v>
      </c>
      <c r="BI276" s="140">
        <f>IF(N276="nulová",J276,0)</f>
        <v>0</v>
      </c>
      <c r="BJ276" s="17" t="s">
        <v>190</v>
      </c>
      <c r="BK276" s="140">
        <f>ROUND(I276*H276,2)</f>
        <v>1230.5</v>
      </c>
      <c r="BL276" s="17" t="s">
        <v>189</v>
      </c>
      <c r="BM276" s="139" t="s">
        <v>3160</v>
      </c>
    </row>
    <row r="277" spans="2:65" s="1" customFormat="1">
      <c r="B277" s="29"/>
      <c r="D277" s="141" t="s">
        <v>192</v>
      </c>
      <c r="F277" s="142" t="s">
        <v>3159</v>
      </c>
      <c r="L277" s="29"/>
      <c r="M277" s="143"/>
      <c r="T277" s="53"/>
      <c r="AT277" s="17" t="s">
        <v>192</v>
      </c>
      <c r="AU277" s="17" t="s">
        <v>190</v>
      </c>
    </row>
    <row r="278" spans="2:65" s="13" customFormat="1">
      <c r="B278" s="151"/>
      <c r="D278" s="141" t="s">
        <v>196</v>
      </c>
      <c r="F278" s="153" t="s">
        <v>3161</v>
      </c>
      <c r="H278" s="154">
        <v>2.5960000000000001</v>
      </c>
      <c r="L278" s="151"/>
      <c r="M278" s="155"/>
      <c r="T278" s="156"/>
      <c r="AT278" s="152" t="s">
        <v>196</v>
      </c>
      <c r="AU278" s="152" t="s">
        <v>190</v>
      </c>
      <c r="AV278" s="13" t="s">
        <v>190</v>
      </c>
      <c r="AW278" s="13" t="s">
        <v>4</v>
      </c>
      <c r="AX278" s="13" t="s">
        <v>80</v>
      </c>
      <c r="AY278" s="152" t="s">
        <v>182</v>
      </c>
    </row>
    <row r="279" spans="2:65" s="1" customFormat="1" ht="24.2" customHeight="1">
      <c r="B279" s="29"/>
      <c r="C279" s="129" t="s">
        <v>262</v>
      </c>
      <c r="D279" s="129" t="s">
        <v>184</v>
      </c>
      <c r="E279" s="130" t="s">
        <v>3162</v>
      </c>
      <c r="F279" s="131" t="s">
        <v>3163</v>
      </c>
      <c r="G279" s="132" t="s">
        <v>296</v>
      </c>
      <c r="H279" s="133">
        <v>19.606000000000002</v>
      </c>
      <c r="I279" s="134">
        <v>331</v>
      </c>
      <c r="J279" s="134">
        <f>ROUND(I279*H279,2)</f>
        <v>6489.59</v>
      </c>
      <c r="K279" s="131" t="s">
        <v>188</v>
      </c>
      <c r="L279" s="29"/>
      <c r="M279" s="135" t="s">
        <v>1</v>
      </c>
      <c r="N279" s="136" t="s">
        <v>38</v>
      </c>
      <c r="O279" s="137">
        <v>0.51800000000000002</v>
      </c>
      <c r="P279" s="137">
        <f>O279*H279</f>
        <v>10.155908000000002</v>
      </c>
      <c r="Q279" s="137">
        <v>1.0000000000000001E-5</v>
      </c>
      <c r="R279" s="137">
        <f>Q279*H279</f>
        <v>1.9606000000000004E-4</v>
      </c>
      <c r="S279" s="137">
        <v>0</v>
      </c>
      <c r="T279" s="138">
        <f>S279*H279</f>
        <v>0</v>
      </c>
      <c r="AR279" s="139" t="s">
        <v>189</v>
      </c>
      <c r="AT279" s="139" t="s">
        <v>184</v>
      </c>
      <c r="AU279" s="139" t="s">
        <v>190</v>
      </c>
      <c r="AY279" s="17" t="s">
        <v>182</v>
      </c>
      <c r="BE279" s="140">
        <f>IF(N279="základní",J279,0)</f>
        <v>0</v>
      </c>
      <c r="BF279" s="140">
        <f>IF(N279="snížená",J279,0)</f>
        <v>6489.59</v>
      </c>
      <c r="BG279" s="140">
        <f>IF(N279="zákl. přenesená",J279,0)</f>
        <v>0</v>
      </c>
      <c r="BH279" s="140">
        <f>IF(N279="sníž. přenesená",J279,0)</f>
        <v>0</v>
      </c>
      <c r="BI279" s="140">
        <f>IF(N279="nulová",J279,0)</f>
        <v>0</v>
      </c>
      <c r="BJ279" s="17" t="s">
        <v>190</v>
      </c>
      <c r="BK279" s="140">
        <f>ROUND(I279*H279,2)</f>
        <v>6489.59</v>
      </c>
      <c r="BL279" s="17" t="s">
        <v>189</v>
      </c>
      <c r="BM279" s="139" t="s">
        <v>3164</v>
      </c>
    </row>
    <row r="280" spans="2:65" s="1" customFormat="1" ht="19.5">
      <c r="B280" s="29"/>
      <c r="D280" s="141" t="s">
        <v>192</v>
      </c>
      <c r="F280" s="142" t="s">
        <v>3165</v>
      </c>
      <c r="L280" s="29"/>
      <c r="M280" s="143"/>
      <c r="T280" s="53"/>
      <c r="AT280" s="17" t="s">
        <v>192</v>
      </c>
      <c r="AU280" s="17" t="s">
        <v>190</v>
      </c>
    </row>
    <row r="281" spans="2:65" s="1" customFormat="1">
      <c r="B281" s="29"/>
      <c r="D281" s="144" t="s">
        <v>194</v>
      </c>
      <c r="F281" s="145" t="s">
        <v>3166</v>
      </c>
      <c r="L281" s="29"/>
      <c r="M281" s="143"/>
      <c r="T281" s="53"/>
      <c r="AT281" s="17" t="s">
        <v>194</v>
      </c>
      <c r="AU281" s="17" t="s">
        <v>190</v>
      </c>
    </row>
    <row r="282" spans="2:65" s="12" customFormat="1">
      <c r="B282" s="146"/>
      <c r="D282" s="141" t="s">
        <v>196</v>
      </c>
      <c r="E282" s="147" t="s">
        <v>1</v>
      </c>
      <c r="F282" s="148" t="s">
        <v>3167</v>
      </c>
      <c r="H282" s="147" t="s">
        <v>1</v>
      </c>
      <c r="L282" s="146"/>
      <c r="M282" s="149"/>
      <c r="T282" s="150"/>
      <c r="AT282" s="147" t="s">
        <v>196</v>
      </c>
      <c r="AU282" s="147" t="s">
        <v>190</v>
      </c>
      <c r="AV282" s="12" t="s">
        <v>80</v>
      </c>
      <c r="AW282" s="12" t="s">
        <v>27</v>
      </c>
      <c r="AX282" s="12" t="s">
        <v>72</v>
      </c>
      <c r="AY282" s="147" t="s">
        <v>182</v>
      </c>
    </row>
    <row r="283" spans="2:65" s="13" customFormat="1">
      <c r="B283" s="151"/>
      <c r="D283" s="141" t="s">
        <v>196</v>
      </c>
      <c r="E283" s="152" t="s">
        <v>1</v>
      </c>
      <c r="F283" s="153" t="s">
        <v>3168</v>
      </c>
      <c r="H283" s="154">
        <v>19.606000000000002</v>
      </c>
      <c r="L283" s="151"/>
      <c r="M283" s="155"/>
      <c r="T283" s="156"/>
      <c r="AT283" s="152" t="s">
        <v>196</v>
      </c>
      <c r="AU283" s="152" t="s">
        <v>190</v>
      </c>
      <c r="AV283" s="13" t="s">
        <v>190</v>
      </c>
      <c r="AW283" s="13" t="s">
        <v>27</v>
      </c>
      <c r="AX283" s="13" t="s">
        <v>80</v>
      </c>
      <c r="AY283" s="152" t="s">
        <v>182</v>
      </c>
    </row>
    <row r="284" spans="2:65" s="11" customFormat="1" ht="22.9" customHeight="1">
      <c r="B284" s="118"/>
      <c r="D284" s="119" t="s">
        <v>71</v>
      </c>
      <c r="E284" s="127" t="s">
        <v>345</v>
      </c>
      <c r="F284" s="127" t="s">
        <v>1003</v>
      </c>
      <c r="J284" s="128">
        <f>BK284</f>
        <v>5977.05</v>
      </c>
      <c r="L284" s="118"/>
      <c r="M284" s="122"/>
      <c r="P284" s="123">
        <f>SUM(P285:P288)</f>
        <v>2.6291999999999995</v>
      </c>
      <c r="R284" s="123">
        <f>SUM(R285:R288)</f>
        <v>3.2198935999999998</v>
      </c>
      <c r="T284" s="124">
        <f>SUM(T285:T288)</f>
        <v>0</v>
      </c>
      <c r="AR284" s="119" t="s">
        <v>80</v>
      </c>
      <c r="AT284" s="125" t="s">
        <v>71</v>
      </c>
      <c r="AU284" s="125" t="s">
        <v>80</v>
      </c>
      <c r="AY284" s="119" t="s">
        <v>182</v>
      </c>
      <c r="BK284" s="126">
        <f>SUM(BK285:BK288)</f>
        <v>5977.05</v>
      </c>
    </row>
    <row r="285" spans="2:65" s="1" customFormat="1" ht="21.75" customHeight="1">
      <c r="B285" s="29"/>
      <c r="C285" s="129" t="s">
        <v>526</v>
      </c>
      <c r="D285" s="129" t="s">
        <v>184</v>
      </c>
      <c r="E285" s="130" t="s">
        <v>3169</v>
      </c>
      <c r="F285" s="131" t="s">
        <v>3170</v>
      </c>
      <c r="G285" s="132" t="s">
        <v>187</v>
      </c>
      <c r="H285" s="133">
        <v>8.7639999999999993</v>
      </c>
      <c r="I285" s="134">
        <v>682</v>
      </c>
      <c r="J285" s="134">
        <f>ROUND(I285*H285,2)</f>
        <v>5977.05</v>
      </c>
      <c r="K285" s="131" t="s">
        <v>188</v>
      </c>
      <c r="L285" s="29"/>
      <c r="M285" s="135" t="s">
        <v>1</v>
      </c>
      <c r="N285" s="136" t="s">
        <v>38</v>
      </c>
      <c r="O285" s="137">
        <v>0.3</v>
      </c>
      <c r="P285" s="137">
        <f>O285*H285</f>
        <v>2.6291999999999995</v>
      </c>
      <c r="Q285" s="137">
        <v>0.3674</v>
      </c>
      <c r="R285" s="137">
        <f>Q285*H285</f>
        <v>3.2198935999999998</v>
      </c>
      <c r="S285" s="137">
        <v>0</v>
      </c>
      <c r="T285" s="138">
        <f>S285*H285</f>
        <v>0</v>
      </c>
      <c r="AR285" s="139" t="s">
        <v>189</v>
      </c>
      <c r="AT285" s="139" t="s">
        <v>184</v>
      </c>
      <c r="AU285" s="139" t="s">
        <v>190</v>
      </c>
      <c r="AY285" s="17" t="s">
        <v>182</v>
      </c>
      <c r="BE285" s="140">
        <f>IF(N285="základní",J285,0)</f>
        <v>0</v>
      </c>
      <c r="BF285" s="140">
        <f>IF(N285="snížená",J285,0)</f>
        <v>5977.05</v>
      </c>
      <c r="BG285" s="140">
        <f>IF(N285="zákl. přenesená",J285,0)</f>
        <v>0</v>
      </c>
      <c r="BH285" s="140">
        <f>IF(N285="sníž. přenesená",J285,0)</f>
        <v>0</v>
      </c>
      <c r="BI285" s="140">
        <f>IF(N285="nulová",J285,0)</f>
        <v>0</v>
      </c>
      <c r="BJ285" s="17" t="s">
        <v>190</v>
      </c>
      <c r="BK285" s="140">
        <f>ROUND(I285*H285,2)</f>
        <v>5977.05</v>
      </c>
      <c r="BL285" s="17" t="s">
        <v>189</v>
      </c>
      <c r="BM285" s="139" t="s">
        <v>3171</v>
      </c>
    </row>
    <row r="286" spans="2:65" s="1" customFormat="1" ht="19.5">
      <c r="B286" s="29"/>
      <c r="D286" s="141" t="s">
        <v>192</v>
      </c>
      <c r="F286" s="142" t="s">
        <v>3172</v>
      </c>
      <c r="L286" s="29"/>
      <c r="M286" s="143"/>
      <c r="T286" s="53"/>
      <c r="AT286" s="17" t="s">
        <v>192</v>
      </c>
      <c r="AU286" s="17" t="s">
        <v>190</v>
      </c>
    </row>
    <row r="287" spans="2:65" s="1" customFormat="1">
      <c r="B287" s="29"/>
      <c r="D287" s="144" t="s">
        <v>194</v>
      </c>
      <c r="F287" s="145" t="s">
        <v>3173</v>
      </c>
      <c r="L287" s="29"/>
      <c r="M287" s="143"/>
      <c r="T287" s="53"/>
      <c r="AT287" s="17" t="s">
        <v>194</v>
      </c>
      <c r="AU287" s="17" t="s">
        <v>190</v>
      </c>
    </row>
    <row r="288" spans="2:65" s="13" customFormat="1">
      <c r="B288" s="151"/>
      <c r="D288" s="141" t="s">
        <v>196</v>
      </c>
      <c r="E288" s="152" t="s">
        <v>1</v>
      </c>
      <c r="F288" s="153" t="s">
        <v>3174</v>
      </c>
      <c r="H288" s="154">
        <v>8.7639999999999993</v>
      </c>
      <c r="L288" s="151"/>
      <c r="M288" s="155"/>
      <c r="T288" s="156"/>
      <c r="AT288" s="152" t="s">
        <v>196</v>
      </c>
      <c r="AU288" s="152" t="s">
        <v>190</v>
      </c>
      <c r="AV288" s="13" t="s">
        <v>190</v>
      </c>
      <c r="AW288" s="13" t="s">
        <v>27</v>
      </c>
      <c r="AX288" s="13" t="s">
        <v>80</v>
      </c>
      <c r="AY288" s="152" t="s">
        <v>182</v>
      </c>
    </row>
    <row r="289" spans="2:65" s="11" customFormat="1" ht="22.9" customHeight="1">
      <c r="B289" s="118"/>
      <c r="D289" s="119" t="s">
        <v>71</v>
      </c>
      <c r="E289" s="127" t="s">
        <v>1302</v>
      </c>
      <c r="F289" s="127" t="s">
        <v>1303</v>
      </c>
      <c r="J289" s="128">
        <f>BK289</f>
        <v>47723.689999999995</v>
      </c>
      <c r="L289" s="118"/>
      <c r="M289" s="122"/>
      <c r="P289" s="123">
        <f>SUM(P290:P305)</f>
        <v>21.507784000000001</v>
      </c>
      <c r="R289" s="123">
        <f>SUM(R290:R305)</f>
        <v>17.570811580000001</v>
      </c>
      <c r="T289" s="124">
        <f>SUM(T290:T305)</f>
        <v>0</v>
      </c>
      <c r="AR289" s="119" t="s">
        <v>80</v>
      </c>
      <c r="AT289" s="125" t="s">
        <v>71</v>
      </c>
      <c r="AU289" s="125" t="s">
        <v>80</v>
      </c>
      <c r="AY289" s="119" t="s">
        <v>182</v>
      </c>
      <c r="BK289" s="126">
        <f>SUM(BK290:BK305)</f>
        <v>47723.689999999995</v>
      </c>
    </row>
    <row r="290" spans="2:65" s="1" customFormat="1" ht="33" customHeight="1">
      <c r="B290" s="29"/>
      <c r="C290" s="129" t="s">
        <v>399</v>
      </c>
      <c r="D290" s="129" t="s">
        <v>184</v>
      </c>
      <c r="E290" s="130" t="s">
        <v>3175</v>
      </c>
      <c r="F290" s="131" t="s">
        <v>3176</v>
      </c>
      <c r="G290" s="132" t="s">
        <v>296</v>
      </c>
      <c r="H290" s="133">
        <v>88.893000000000001</v>
      </c>
      <c r="I290" s="134">
        <v>334</v>
      </c>
      <c r="J290" s="134">
        <f>ROUND(I290*H290,2)</f>
        <v>29690.26</v>
      </c>
      <c r="K290" s="131" t="s">
        <v>188</v>
      </c>
      <c r="L290" s="29"/>
      <c r="M290" s="135" t="s">
        <v>1</v>
      </c>
      <c r="N290" s="136" t="s">
        <v>38</v>
      </c>
      <c r="O290" s="137">
        <v>0.23899999999999999</v>
      </c>
      <c r="P290" s="137">
        <f>O290*H290</f>
        <v>21.245426999999999</v>
      </c>
      <c r="Q290" s="137">
        <v>0.14041999999999999</v>
      </c>
      <c r="R290" s="137">
        <f>Q290*H290</f>
        <v>12.48235506</v>
      </c>
      <c r="S290" s="137">
        <v>0</v>
      </c>
      <c r="T290" s="138">
        <f>S290*H290</f>
        <v>0</v>
      </c>
      <c r="AR290" s="139" t="s">
        <v>189</v>
      </c>
      <c r="AT290" s="139" t="s">
        <v>184</v>
      </c>
      <c r="AU290" s="139" t="s">
        <v>190</v>
      </c>
      <c r="AY290" s="17" t="s">
        <v>182</v>
      </c>
      <c r="BE290" s="140">
        <f>IF(N290="základní",J290,0)</f>
        <v>0</v>
      </c>
      <c r="BF290" s="140">
        <f>IF(N290="snížená",J290,0)</f>
        <v>29690.26</v>
      </c>
      <c r="BG290" s="140">
        <f>IF(N290="zákl. přenesená",J290,0)</f>
        <v>0</v>
      </c>
      <c r="BH290" s="140">
        <f>IF(N290="sníž. přenesená",J290,0)</f>
        <v>0</v>
      </c>
      <c r="BI290" s="140">
        <f>IF(N290="nulová",J290,0)</f>
        <v>0</v>
      </c>
      <c r="BJ290" s="17" t="s">
        <v>190</v>
      </c>
      <c r="BK290" s="140">
        <f>ROUND(I290*H290,2)</f>
        <v>29690.26</v>
      </c>
      <c r="BL290" s="17" t="s">
        <v>189</v>
      </c>
      <c r="BM290" s="139" t="s">
        <v>3177</v>
      </c>
    </row>
    <row r="291" spans="2:65" s="1" customFormat="1" ht="29.25">
      <c r="B291" s="29"/>
      <c r="D291" s="141" t="s">
        <v>192</v>
      </c>
      <c r="F291" s="142" t="s">
        <v>3178</v>
      </c>
      <c r="L291" s="29"/>
      <c r="M291" s="143"/>
      <c r="T291" s="53"/>
      <c r="AT291" s="17" t="s">
        <v>192</v>
      </c>
      <c r="AU291" s="17" t="s">
        <v>190</v>
      </c>
    </row>
    <row r="292" spans="2:65" s="1" customFormat="1">
      <c r="B292" s="29"/>
      <c r="D292" s="144" t="s">
        <v>194</v>
      </c>
      <c r="F292" s="145" t="s">
        <v>3179</v>
      </c>
      <c r="L292" s="29"/>
      <c r="M292" s="143"/>
      <c r="T292" s="53"/>
      <c r="AT292" s="17" t="s">
        <v>194</v>
      </c>
      <c r="AU292" s="17" t="s">
        <v>190</v>
      </c>
    </row>
    <row r="293" spans="2:65" s="12" customFormat="1">
      <c r="B293" s="146"/>
      <c r="D293" s="141" t="s">
        <v>196</v>
      </c>
      <c r="E293" s="147" t="s">
        <v>1</v>
      </c>
      <c r="F293" s="148" t="s">
        <v>1086</v>
      </c>
      <c r="H293" s="147" t="s">
        <v>1</v>
      </c>
      <c r="L293" s="146"/>
      <c r="M293" s="149"/>
      <c r="T293" s="150"/>
      <c r="AT293" s="147" t="s">
        <v>196</v>
      </c>
      <c r="AU293" s="147" t="s">
        <v>190</v>
      </c>
      <c r="AV293" s="12" t="s">
        <v>80</v>
      </c>
      <c r="AW293" s="12" t="s">
        <v>27</v>
      </c>
      <c r="AX293" s="12" t="s">
        <v>72</v>
      </c>
      <c r="AY293" s="147" t="s">
        <v>182</v>
      </c>
    </row>
    <row r="294" spans="2:65" s="13" customFormat="1">
      <c r="B294" s="151"/>
      <c r="D294" s="141" t="s">
        <v>196</v>
      </c>
      <c r="E294" s="152" t="s">
        <v>1</v>
      </c>
      <c r="F294" s="153" t="s">
        <v>3180</v>
      </c>
      <c r="H294" s="154">
        <v>48.25</v>
      </c>
      <c r="L294" s="151"/>
      <c r="M294" s="155"/>
      <c r="T294" s="156"/>
      <c r="AT294" s="152" t="s">
        <v>196</v>
      </c>
      <c r="AU294" s="152" t="s">
        <v>190</v>
      </c>
      <c r="AV294" s="13" t="s">
        <v>190</v>
      </c>
      <c r="AW294" s="13" t="s">
        <v>27</v>
      </c>
      <c r="AX294" s="13" t="s">
        <v>72</v>
      </c>
      <c r="AY294" s="152" t="s">
        <v>182</v>
      </c>
    </row>
    <row r="295" spans="2:65" s="13" customFormat="1">
      <c r="B295" s="151"/>
      <c r="D295" s="141" t="s">
        <v>196</v>
      </c>
      <c r="E295" s="152" t="s">
        <v>1</v>
      </c>
      <c r="F295" s="153" t="s">
        <v>3181</v>
      </c>
      <c r="H295" s="154">
        <v>9.9410000000000007</v>
      </c>
      <c r="L295" s="151"/>
      <c r="M295" s="155"/>
      <c r="T295" s="156"/>
      <c r="AT295" s="152" t="s">
        <v>196</v>
      </c>
      <c r="AU295" s="152" t="s">
        <v>190</v>
      </c>
      <c r="AV295" s="13" t="s">
        <v>190</v>
      </c>
      <c r="AW295" s="13" t="s">
        <v>27</v>
      </c>
      <c r="AX295" s="13" t="s">
        <v>72</v>
      </c>
      <c r="AY295" s="152" t="s">
        <v>182</v>
      </c>
    </row>
    <row r="296" spans="2:65" s="13" customFormat="1">
      <c r="B296" s="151"/>
      <c r="D296" s="141" t="s">
        <v>196</v>
      </c>
      <c r="E296" s="152" t="s">
        <v>1</v>
      </c>
      <c r="F296" s="153" t="s">
        <v>3182</v>
      </c>
      <c r="H296" s="154">
        <v>30.702000000000002</v>
      </c>
      <c r="L296" s="151"/>
      <c r="M296" s="155"/>
      <c r="T296" s="156"/>
      <c r="AT296" s="152" t="s">
        <v>196</v>
      </c>
      <c r="AU296" s="152" t="s">
        <v>190</v>
      </c>
      <c r="AV296" s="13" t="s">
        <v>190</v>
      </c>
      <c r="AW296" s="13" t="s">
        <v>27</v>
      </c>
      <c r="AX296" s="13" t="s">
        <v>72</v>
      </c>
      <c r="AY296" s="152" t="s">
        <v>182</v>
      </c>
    </row>
    <row r="297" spans="2:65" s="14" customFormat="1">
      <c r="B297" s="157"/>
      <c r="D297" s="141" t="s">
        <v>196</v>
      </c>
      <c r="E297" s="158" t="s">
        <v>1</v>
      </c>
      <c r="F297" s="159" t="s">
        <v>201</v>
      </c>
      <c r="H297" s="160">
        <v>88.893000000000001</v>
      </c>
      <c r="L297" s="157"/>
      <c r="M297" s="161"/>
      <c r="T297" s="162"/>
      <c r="AT297" s="158" t="s">
        <v>196</v>
      </c>
      <c r="AU297" s="158" t="s">
        <v>190</v>
      </c>
      <c r="AV297" s="14" t="s">
        <v>189</v>
      </c>
      <c r="AW297" s="14" t="s">
        <v>27</v>
      </c>
      <c r="AX297" s="14" t="s">
        <v>80</v>
      </c>
      <c r="AY297" s="158" t="s">
        <v>182</v>
      </c>
    </row>
    <row r="298" spans="2:65" s="1" customFormat="1" ht="16.5" customHeight="1">
      <c r="B298" s="29"/>
      <c r="C298" s="163" t="s">
        <v>411</v>
      </c>
      <c r="D298" s="163" t="s">
        <v>325</v>
      </c>
      <c r="E298" s="164" t="s">
        <v>3183</v>
      </c>
      <c r="F298" s="165" t="s">
        <v>3184</v>
      </c>
      <c r="G298" s="166" t="s">
        <v>296</v>
      </c>
      <c r="H298" s="167">
        <v>90.671000000000006</v>
      </c>
      <c r="I298" s="168">
        <v>197</v>
      </c>
      <c r="J298" s="168">
        <f>ROUND(I298*H298,2)</f>
        <v>17862.189999999999</v>
      </c>
      <c r="K298" s="165" t="s">
        <v>188</v>
      </c>
      <c r="L298" s="169"/>
      <c r="M298" s="170" t="s">
        <v>1</v>
      </c>
      <c r="N298" s="171" t="s">
        <v>38</v>
      </c>
      <c r="O298" s="137">
        <v>0</v>
      </c>
      <c r="P298" s="137">
        <f>O298*H298</f>
        <v>0</v>
      </c>
      <c r="Q298" s="137">
        <v>5.6120000000000003E-2</v>
      </c>
      <c r="R298" s="137">
        <f>Q298*H298</f>
        <v>5.0884565200000003</v>
      </c>
      <c r="S298" s="137">
        <v>0</v>
      </c>
      <c r="T298" s="138">
        <f>S298*H298</f>
        <v>0</v>
      </c>
      <c r="AR298" s="139" t="s">
        <v>202</v>
      </c>
      <c r="AT298" s="139" t="s">
        <v>325</v>
      </c>
      <c r="AU298" s="139" t="s">
        <v>190</v>
      </c>
      <c r="AY298" s="17" t="s">
        <v>182</v>
      </c>
      <c r="BE298" s="140">
        <f>IF(N298="základní",J298,0)</f>
        <v>0</v>
      </c>
      <c r="BF298" s="140">
        <f>IF(N298="snížená",J298,0)</f>
        <v>17862.189999999999</v>
      </c>
      <c r="BG298" s="140">
        <f>IF(N298="zákl. přenesená",J298,0)</f>
        <v>0</v>
      </c>
      <c r="BH298" s="140">
        <f>IF(N298="sníž. přenesená",J298,0)</f>
        <v>0</v>
      </c>
      <c r="BI298" s="140">
        <f>IF(N298="nulová",J298,0)</f>
        <v>0</v>
      </c>
      <c r="BJ298" s="17" t="s">
        <v>190</v>
      </c>
      <c r="BK298" s="140">
        <f>ROUND(I298*H298,2)</f>
        <v>17862.189999999999</v>
      </c>
      <c r="BL298" s="17" t="s">
        <v>189</v>
      </c>
      <c r="BM298" s="139" t="s">
        <v>3185</v>
      </c>
    </row>
    <row r="299" spans="2:65" s="1" customFormat="1">
      <c r="B299" s="29"/>
      <c r="D299" s="141" t="s">
        <v>192</v>
      </c>
      <c r="F299" s="142" t="s">
        <v>3184</v>
      </c>
      <c r="L299" s="29"/>
      <c r="M299" s="143"/>
      <c r="T299" s="53"/>
      <c r="AT299" s="17" t="s">
        <v>192</v>
      </c>
      <c r="AU299" s="17" t="s">
        <v>190</v>
      </c>
    </row>
    <row r="300" spans="2:65" s="13" customFormat="1">
      <c r="B300" s="151"/>
      <c r="D300" s="141" t="s">
        <v>196</v>
      </c>
      <c r="F300" s="153" t="s">
        <v>3186</v>
      </c>
      <c r="H300" s="154">
        <v>90.671000000000006</v>
      </c>
      <c r="L300" s="151"/>
      <c r="M300" s="155"/>
      <c r="T300" s="156"/>
      <c r="AT300" s="152" t="s">
        <v>196</v>
      </c>
      <c r="AU300" s="152" t="s">
        <v>190</v>
      </c>
      <c r="AV300" s="13" t="s">
        <v>190</v>
      </c>
      <c r="AW300" s="13" t="s">
        <v>4</v>
      </c>
      <c r="AX300" s="13" t="s">
        <v>80</v>
      </c>
      <c r="AY300" s="152" t="s">
        <v>182</v>
      </c>
    </row>
    <row r="301" spans="2:65" s="1" customFormat="1" ht="24.2" customHeight="1">
      <c r="B301" s="29"/>
      <c r="C301" s="129" t="s">
        <v>418</v>
      </c>
      <c r="D301" s="129" t="s">
        <v>184</v>
      </c>
      <c r="E301" s="130" t="s">
        <v>3187</v>
      </c>
      <c r="F301" s="131" t="s">
        <v>3188</v>
      </c>
      <c r="G301" s="132" t="s">
        <v>296</v>
      </c>
      <c r="H301" s="133">
        <v>1.571</v>
      </c>
      <c r="I301" s="134">
        <v>109</v>
      </c>
      <c r="J301" s="134">
        <f>ROUND(I301*H301,2)</f>
        <v>171.24</v>
      </c>
      <c r="K301" s="131" t="s">
        <v>188</v>
      </c>
      <c r="L301" s="29"/>
      <c r="M301" s="135" t="s">
        <v>1</v>
      </c>
      <c r="N301" s="136" t="s">
        <v>38</v>
      </c>
      <c r="O301" s="137">
        <v>0.16700000000000001</v>
      </c>
      <c r="P301" s="137">
        <f>O301*H301</f>
        <v>0.26235700000000001</v>
      </c>
      <c r="Q301" s="137">
        <v>0</v>
      </c>
      <c r="R301" s="137">
        <f>Q301*H301</f>
        <v>0</v>
      </c>
      <c r="S301" s="137">
        <v>0</v>
      </c>
      <c r="T301" s="138">
        <f>S301*H301</f>
        <v>0</v>
      </c>
      <c r="AR301" s="139" t="s">
        <v>189</v>
      </c>
      <c r="AT301" s="139" t="s">
        <v>184</v>
      </c>
      <c r="AU301" s="139" t="s">
        <v>190</v>
      </c>
      <c r="AY301" s="17" t="s">
        <v>182</v>
      </c>
      <c r="BE301" s="140">
        <f>IF(N301="základní",J301,0)</f>
        <v>0</v>
      </c>
      <c r="BF301" s="140">
        <f>IF(N301="snížená",J301,0)</f>
        <v>171.24</v>
      </c>
      <c r="BG301" s="140">
        <f>IF(N301="zákl. přenesená",J301,0)</f>
        <v>0</v>
      </c>
      <c r="BH301" s="140">
        <f>IF(N301="sníž. přenesená",J301,0)</f>
        <v>0</v>
      </c>
      <c r="BI301" s="140">
        <f>IF(N301="nulová",J301,0)</f>
        <v>0</v>
      </c>
      <c r="BJ301" s="17" t="s">
        <v>190</v>
      </c>
      <c r="BK301" s="140">
        <f>ROUND(I301*H301,2)</f>
        <v>171.24</v>
      </c>
      <c r="BL301" s="17" t="s">
        <v>189</v>
      </c>
      <c r="BM301" s="139" t="s">
        <v>3189</v>
      </c>
    </row>
    <row r="302" spans="2:65" s="1" customFormat="1" ht="39">
      <c r="B302" s="29"/>
      <c r="D302" s="141" t="s">
        <v>192</v>
      </c>
      <c r="F302" s="142" t="s">
        <v>3190</v>
      </c>
      <c r="L302" s="29"/>
      <c r="M302" s="143"/>
      <c r="T302" s="53"/>
      <c r="AT302" s="17" t="s">
        <v>192</v>
      </c>
      <c r="AU302" s="17" t="s">
        <v>190</v>
      </c>
    </row>
    <row r="303" spans="2:65" s="1" customFormat="1">
      <c r="B303" s="29"/>
      <c r="D303" s="144" t="s">
        <v>194</v>
      </c>
      <c r="F303" s="145" t="s">
        <v>3191</v>
      </c>
      <c r="L303" s="29"/>
      <c r="M303" s="143"/>
      <c r="T303" s="53"/>
      <c r="AT303" s="17" t="s">
        <v>194</v>
      </c>
      <c r="AU303" s="17" t="s">
        <v>190</v>
      </c>
    </row>
    <row r="304" spans="2:65" s="12" customFormat="1">
      <c r="B304" s="146"/>
      <c r="D304" s="141" t="s">
        <v>196</v>
      </c>
      <c r="E304" s="147" t="s">
        <v>1</v>
      </c>
      <c r="F304" s="148" t="s">
        <v>1086</v>
      </c>
      <c r="H304" s="147" t="s">
        <v>1</v>
      </c>
      <c r="L304" s="146"/>
      <c r="M304" s="149"/>
      <c r="T304" s="150"/>
      <c r="AT304" s="147" t="s">
        <v>196</v>
      </c>
      <c r="AU304" s="147" t="s">
        <v>190</v>
      </c>
      <c r="AV304" s="12" t="s">
        <v>80</v>
      </c>
      <c r="AW304" s="12" t="s">
        <v>27</v>
      </c>
      <c r="AX304" s="12" t="s">
        <v>72</v>
      </c>
      <c r="AY304" s="147" t="s">
        <v>182</v>
      </c>
    </row>
    <row r="305" spans="2:65" s="13" customFormat="1">
      <c r="B305" s="151"/>
      <c r="D305" s="141" t="s">
        <v>196</v>
      </c>
      <c r="E305" s="152" t="s">
        <v>1</v>
      </c>
      <c r="F305" s="153" t="s">
        <v>3192</v>
      </c>
      <c r="H305" s="154">
        <v>1.571</v>
      </c>
      <c r="L305" s="151"/>
      <c r="M305" s="155"/>
      <c r="T305" s="156"/>
      <c r="AT305" s="152" t="s">
        <v>196</v>
      </c>
      <c r="AU305" s="152" t="s">
        <v>190</v>
      </c>
      <c r="AV305" s="13" t="s">
        <v>190</v>
      </c>
      <c r="AW305" s="13" t="s">
        <v>27</v>
      </c>
      <c r="AX305" s="13" t="s">
        <v>80</v>
      </c>
      <c r="AY305" s="152" t="s">
        <v>182</v>
      </c>
    </row>
    <row r="306" spans="2:65" s="11" customFormat="1" ht="22.9" customHeight="1">
      <c r="B306" s="118"/>
      <c r="D306" s="119" t="s">
        <v>71</v>
      </c>
      <c r="E306" s="127" t="s">
        <v>1354</v>
      </c>
      <c r="F306" s="127" t="s">
        <v>1355</v>
      </c>
      <c r="J306" s="128">
        <f>BK306</f>
        <v>190749.52</v>
      </c>
      <c r="L306" s="118"/>
      <c r="M306" s="122"/>
      <c r="P306" s="123">
        <f>SUM(P307:P312)</f>
        <v>351.48404200000004</v>
      </c>
      <c r="R306" s="123">
        <f>SUM(R307:R312)</f>
        <v>0</v>
      </c>
      <c r="T306" s="124">
        <f>SUM(T307:T312)</f>
        <v>0</v>
      </c>
      <c r="AR306" s="119" t="s">
        <v>80</v>
      </c>
      <c r="AT306" s="125" t="s">
        <v>71</v>
      </c>
      <c r="AU306" s="125" t="s">
        <v>80</v>
      </c>
      <c r="AY306" s="119" t="s">
        <v>182</v>
      </c>
      <c r="BK306" s="126">
        <f>SUM(BK307:BK312)</f>
        <v>190749.52</v>
      </c>
    </row>
    <row r="307" spans="2:65" s="1" customFormat="1" ht="16.5" customHeight="1">
      <c r="B307" s="29"/>
      <c r="C307" s="129" t="s">
        <v>3193</v>
      </c>
      <c r="D307" s="129" t="s">
        <v>184</v>
      </c>
      <c r="E307" s="130" t="s">
        <v>3194</v>
      </c>
      <c r="F307" s="131" t="s">
        <v>3195</v>
      </c>
      <c r="G307" s="132" t="s">
        <v>265</v>
      </c>
      <c r="H307" s="133">
        <v>280.51400000000001</v>
      </c>
      <c r="I307" s="134">
        <v>429</v>
      </c>
      <c r="J307" s="134">
        <f>ROUND(I307*H307,2)</f>
        <v>120340.51</v>
      </c>
      <c r="K307" s="131" t="s">
        <v>188</v>
      </c>
      <c r="L307" s="29"/>
      <c r="M307" s="135" t="s">
        <v>1</v>
      </c>
      <c r="N307" s="136" t="s">
        <v>38</v>
      </c>
      <c r="O307" s="137">
        <v>0.85599999999999998</v>
      </c>
      <c r="P307" s="137">
        <f>O307*H307</f>
        <v>240.11998400000002</v>
      </c>
      <c r="Q307" s="137">
        <v>0</v>
      </c>
      <c r="R307" s="137">
        <f>Q307*H307</f>
        <v>0</v>
      </c>
      <c r="S307" s="137">
        <v>0</v>
      </c>
      <c r="T307" s="138">
        <f>S307*H307</f>
        <v>0</v>
      </c>
      <c r="AR307" s="139" t="s">
        <v>189</v>
      </c>
      <c r="AT307" s="139" t="s">
        <v>184</v>
      </c>
      <c r="AU307" s="139" t="s">
        <v>190</v>
      </c>
      <c r="AY307" s="17" t="s">
        <v>182</v>
      </c>
      <c r="BE307" s="140">
        <f>IF(N307="základní",J307,0)</f>
        <v>0</v>
      </c>
      <c r="BF307" s="140">
        <f>IF(N307="snížená",J307,0)</f>
        <v>120340.51</v>
      </c>
      <c r="BG307" s="140">
        <f>IF(N307="zákl. přenesená",J307,0)</f>
        <v>0</v>
      </c>
      <c r="BH307" s="140">
        <f>IF(N307="sníž. přenesená",J307,0)</f>
        <v>0</v>
      </c>
      <c r="BI307" s="140">
        <f>IF(N307="nulová",J307,0)</f>
        <v>0</v>
      </c>
      <c r="BJ307" s="17" t="s">
        <v>190</v>
      </c>
      <c r="BK307" s="140">
        <f>ROUND(I307*H307,2)</f>
        <v>120340.51</v>
      </c>
      <c r="BL307" s="17" t="s">
        <v>189</v>
      </c>
      <c r="BM307" s="139" t="s">
        <v>3196</v>
      </c>
    </row>
    <row r="308" spans="2:65" s="1" customFormat="1" ht="39">
      <c r="B308" s="29"/>
      <c r="D308" s="141" t="s">
        <v>192</v>
      </c>
      <c r="F308" s="142" t="s">
        <v>3197</v>
      </c>
      <c r="L308" s="29"/>
      <c r="M308" s="143"/>
      <c r="T308" s="53"/>
      <c r="AT308" s="17" t="s">
        <v>192</v>
      </c>
      <c r="AU308" s="17" t="s">
        <v>190</v>
      </c>
    </row>
    <row r="309" spans="2:65" s="1" customFormat="1">
      <c r="B309" s="29"/>
      <c r="D309" s="144" t="s">
        <v>194</v>
      </c>
      <c r="F309" s="145" t="s">
        <v>3198</v>
      </c>
      <c r="L309" s="29"/>
      <c r="M309" s="143"/>
      <c r="T309" s="53"/>
      <c r="AT309" s="17" t="s">
        <v>194</v>
      </c>
      <c r="AU309" s="17" t="s">
        <v>190</v>
      </c>
    </row>
    <row r="310" spans="2:65" s="1" customFormat="1" ht="24.2" customHeight="1">
      <c r="B310" s="29"/>
      <c r="C310" s="129" t="s">
        <v>190</v>
      </c>
      <c r="D310" s="129" t="s">
        <v>184</v>
      </c>
      <c r="E310" s="130" t="s">
        <v>3199</v>
      </c>
      <c r="F310" s="131" t="s">
        <v>3200</v>
      </c>
      <c r="G310" s="132" t="s">
        <v>265</v>
      </c>
      <c r="H310" s="133">
        <v>280.51400000000001</v>
      </c>
      <c r="I310" s="134">
        <v>251</v>
      </c>
      <c r="J310" s="134">
        <f>ROUND(I310*H310,2)</f>
        <v>70409.009999999995</v>
      </c>
      <c r="K310" s="131" t="s">
        <v>188</v>
      </c>
      <c r="L310" s="29"/>
      <c r="M310" s="135" t="s">
        <v>1</v>
      </c>
      <c r="N310" s="136" t="s">
        <v>38</v>
      </c>
      <c r="O310" s="137">
        <v>0.39700000000000002</v>
      </c>
      <c r="P310" s="137">
        <f>O310*H310</f>
        <v>111.36405800000001</v>
      </c>
      <c r="Q310" s="137">
        <v>0</v>
      </c>
      <c r="R310" s="137">
        <f>Q310*H310</f>
        <v>0</v>
      </c>
      <c r="S310" s="137">
        <v>0</v>
      </c>
      <c r="T310" s="138">
        <f>S310*H310</f>
        <v>0</v>
      </c>
      <c r="AR310" s="139" t="s">
        <v>189</v>
      </c>
      <c r="AT310" s="139" t="s">
        <v>184</v>
      </c>
      <c r="AU310" s="139" t="s">
        <v>190</v>
      </c>
      <c r="AY310" s="17" t="s">
        <v>182</v>
      </c>
      <c r="BE310" s="140">
        <f>IF(N310="základní",J310,0)</f>
        <v>0</v>
      </c>
      <c r="BF310" s="140">
        <f>IF(N310="snížená",J310,0)</f>
        <v>70409.009999999995</v>
      </c>
      <c r="BG310" s="140">
        <f>IF(N310="zákl. přenesená",J310,0)</f>
        <v>0</v>
      </c>
      <c r="BH310" s="140">
        <f>IF(N310="sníž. přenesená",J310,0)</f>
        <v>0</v>
      </c>
      <c r="BI310" s="140">
        <f>IF(N310="nulová",J310,0)</f>
        <v>0</v>
      </c>
      <c r="BJ310" s="17" t="s">
        <v>190</v>
      </c>
      <c r="BK310" s="140">
        <f>ROUND(I310*H310,2)</f>
        <v>70409.009999999995</v>
      </c>
      <c r="BL310" s="17" t="s">
        <v>189</v>
      </c>
      <c r="BM310" s="139" t="s">
        <v>3201</v>
      </c>
    </row>
    <row r="311" spans="2:65" s="1" customFormat="1" ht="19.5">
      <c r="B311" s="29"/>
      <c r="D311" s="141" t="s">
        <v>192</v>
      </c>
      <c r="F311" s="142" t="s">
        <v>3202</v>
      </c>
      <c r="L311" s="29"/>
      <c r="M311" s="143"/>
      <c r="T311" s="53"/>
      <c r="AT311" s="17" t="s">
        <v>192</v>
      </c>
      <c r="AU311" s="17" t="s">
        <v>190</v>
      </c>
    </row>
    <row r="312" spans="2:65" s="1" customFormat="1">
      <c r="B312" s="29"/>
      <c r="D312" s="144" t="s">
        <v>194</v>
      </c>
      <c r="F312" s="145" t="s">
        <v>3203</v>
      </c>
      <c r="L312" s="29"/>
      <c r="M312" s="181"/>
      <c r="N312" s="182"/>
      <c r="O312" s="182"/>
      <c r="P312" s="182"/>
      <c r="Q312" s="182"/>
      <c r="R312" s="182"/>
      <c r="S312" s="182"/>
      <c r="T312" s="183"/>
      <c r="AT312" s="17" t="s">
        <v>194</v>
      </c>
      <c r="AU312" s="17" t="s">
        <v>190</v>
      </c>
    </row>
    <row r="313" spans="2:65" s="1" customFormat="1" ht="6.95" customHeight="1">
      <c r="B313" s="41"/>
      <c r="C313" s="42"/>
      <c r="D313" s="42"/>
      <c r="E313" s="42"/>
      <c r="F313" s="42"/>
      <c r="G313" s="42"/>
      <c r="H313" s="42"/>
      <c r="I313" s="42"/>
      <c r="J313" s="42"/>
      <c r="K313" s="42"/>
      <c r="L313" s="29"/>
    </row>
  </sheetData>
  <sheetProtection algorithmName="SHA-512" hashValue="1WhUEw6xayoQhLMmhZIn29SGpGfJVj/9xEr89kjlhVtGxkvB3nADkXt1UA9F5LmQpit0cZIEntroTg/e+qnRKQ==" saltValue="6PFg6a87tMgIPZL0ZH5/vg==" spinCount="100000" sheet="1" objects="1" scenarios="1" formatColumns="0" formatRows="0" autoFilter="0"/>
  <autoFilter ref="C123:K312" xr:uid="{00000000-0009-0000-0000-000003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hyperlinks>
    <hyperlink ref="F129" r:id="rId1" xr:uid="{00000000-0004-0000-0300-000000000000}"/>
    <hyperlink ref="F137" r:id="rId2" xr:uid="{00000000-0004-0000-0300-000001000000}"/>
    <hyperlink ref="F145" r:id="rId3" xr:uid="{00000000-0004-0000-0300-000002000000}"/>
    <hyperlink ref="F151" r:id="rId4" xr:uid="{00000000-0004-0000-0300-000003000000}"/>
    <hyperlink ref="F155" r:id="rId5" xr:uid="{00000000-0004-0000-0300-000004000000}"/>
    <hyperlink ref="F159" r:id="rId6" xr:uid="{00000000-0004-0000-0300-000005000000}"/>
    <hyperlink ref="F163" r:id="rId7" xr:uid="{00000000-0004-0000-0300-000006000000}"/>
    <hyperlink ref="F169" r:id="rId8" xr:uid="{00000000-0004-0000-0300-000007000000}"/>
    <hyperlink ref="F181" r:id="rId9" xr:uid="{00000000-0004-0000-0300-000008000000}"/>
    <hyperlink ref="F193" r:id="rId10" xr:uid="{00000000-0004-0000-0300-000009000000}"/>
    <hyperlink ref="F197" r:id="rId11" xr:uid="{00000000-0004-0000-0300-00000A000000}"/>
    <hyperlink ref="F203" r:id="rId12" xr:uid="{00000000-0004-0000-0300-00000B000000}"/>
    <hyperlink ref="F208" r:id="rId13" xr:uid="{00000000-0004-0000-0300-00000C000000}"/>
    <hyperlink ref="F214" r:id="rId14" xr:uid="{00000000-0004-0000-0300-00000D000000}"/>
    <hyperlink ref="F218" r:id="rId15" xr:uid="{00000000-0004-0000-0300-00000E000000}"/>
    <hyperlink ref="F229" r:id="rId16" xr:uid="{00000000-0004-0000-0300-00000F000000}"/>
    <hyperlink ref="F239" r:id="rId17" xr:uid="{00000000-0004-0000-0300-000010000000}"/>
    <hyperlink ref="F249" r:id="rId18" xr:uid="{00000000-0004-0000-0300-000011000000}"/>
    <hyperlink ref="F257" r:id="rId19" xr:uid="{00000000-0004-0000-0300-000012000000}"/>
    <hyperlink ref="F265" r:id="rId20" xr:uid="{00000000-0004-0000-0300-000013000000}"/>
    <hyperlink ref="F273" r:id="rId21" xr:uid="{00000000-0004-0000-0300-000014000000}"/>
    <hyperlink ref="F281" r:id="rId22" xr:uid="{00000000-0004-0000-0300-000015000000}"/>
    <hyperlink ref="F287" r:id="rId23" xr:uid="{00000000-0004-0000-0300-000016000000}"/>
    <hyperlink ref="F292" r:id="rId24" xr:uid="{00000000-0004-0000-0300-000017000000}"/>
    <hyperlink ref="F303" r:id="rId25" xr:uid="{00000000-0004-0000-0300-000018000000}"/>
    <hyperlink ref="F309" r:id="rId26" xr:uid="{00000000-0004-0000-0300-000019000000}"/>
    <hyperlink ref="F312" r:id="rId27" xr:uid="{00000000-0004-0000-0300-00001A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26"/>
  <sheetViews>
    <sheetView showGridLines="0" workbookViewId="0">
      <selection activeCell="F22" sqref="F2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7" t="s">
        <v>90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4.95" customHeight="1">
      <c r="B4" s="20"/>
      <c r="D4" s="21" t="s">
        <v>110</v>
      </c>
      <c r="L4" s="20"/>
      <c r="M4" s="86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21" t="str">
        <f>'Rekapitulace stavby'!K6</f>
        <v>Rodinný dům</v>
      </c>
      <c r="F7" s="222"/>
      <c r="G7" s="222"/>
      <c r="H7" s="222"/>
      <c r="L7" s="20"/>
    </row>
    <row r="8" spans="2:46" s="1" customFormat="1" ht="12" customHeight="1">
      <c r="B8" s="29"/>
      <c r="D8" s="26" t="s">
        <v>123</v>
      </c>
      <c r="L8" s="29"/>
    </row>
    <row r="9" spans="2:46" s="1" customFormat="1" ht="16.5" customHeight="1">
      <c r="B9" s="29"/>
      <c r="E9" s="211" t="s">
        <v>3204</v>
      </c>
      <c r="F9" s="220"/>
      <c r="G9" s="220"/>
      <c r="H9" s="220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6" t="s">
        <v>15</v>
      </c>
      <c r="F11" s="24" t="s">
        <v>16</v>
      </c>
      <c r="I11" s="26" t="s">
        <v>17</v>
      </c>
      <c r="J11" s="24" t="s">
        <v>1</v>
      </c>
      <c r="L11" s="29"/>
    </row>
    <row r="12" spans="2:46" s="1" customFormat="1" ht="12" customHeight="1">
      <c r="B12" s="29"/>
      <c r="D12" s="26" t="s">
        <v>19</v>
      </c>
      <c r="F12" s="24"/>
      <c r="I12" s="26" t="s">
        <v>20</v>
      </c>
      <c r="J12" s="49">
        <f>'Rekapitulace stavby'!AN8</f>
        <v>0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6" t="s">
        <v>21</v>
      </c>
      <c r="I14" s="26" t="s">
        <v>22</v>
      </c>
      <c r="J14" s="24" t="s">
        <v>1</v>
      </c>
      <c r="L14" s="29"/>
    </row>
    <row r="15" spans="2:46" s="1" customFormat="1" ht="18" customHeight="1">
      <c r="B15" s="29"/>
      <c r="E15" s="24"/>
      <c r="I15" s="26" t="s">
        <v>23</v>
      </c>
      <c r="J15" s="24" t="s">
        <v>1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6" t="s">
        <v>24</v>
      </c>
      <c r="I17" s="26" t="s">
        <v>22</v>
      </c>
      <c r="J17" s="24" t="str">
        <f>'Rekapitulace stavby'!AN13</f>
        <v/>
      </c>
      <c r="L17" s="29"/>
    </row>
    <row r="18" spans="2:12" s="1" customFormat="1" ht="18" customHeight="1">
      <c r="B18" s="29"/>
      <c r="E18" s="195" t="str">
        <f>'Rekapitulace stavby'!E14</f>
        <v xml:space="preserve"> </v>
      </c>
      <c r="F18" s="195"/>
      <c r="G18" s="195"/>
      <c r="H18" s="195"/>
      <c r="I18" s="26" t="s">
        <v>23</v>
      </c>
      <c r="J18" s="24" t="str">
        <f>'Rekapitulace stavby'!AN14</f>
        <v/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6" t="s">
        <v>26</v>
      </c>
      <c r="I20" s="26" t="s">
        <v>22</v>
      </c>
      <c r="J20" s="24"/>
      <c r="L20" s="29"/>
    </row>
    <row r="21" spans="2:12" s="1" customFormat="1" ht="18" customHeight="1">
      <c r="B21" s="29"/>
      <c r="E21" s="24"/>
      <c r="I21" s="26" t="s">
        <v>23</v>
      </c>
      <c r="J21" s="24"/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6" t="s">
        <v>28</v>
      </c>
      <c r="I23" s="26" t="s">
        <v>22</v>
      </c>
      <c r="J23" s="24" t="s">
        <v>29</v>
      </c>
      <c r="L23" s="29"/>
    </row>
    <row r="24" spans="2:12" s="1" customFormat="1" ht="18" customHeight="1">
      <c r="B24" s="29"/>
      <c r="E24" s="24" t="s">
        <v>30</v>
      </c>
      <c r="I24" s="26" t="s">
        <v>23</v>
      </c>
      <c r="J24" s="24" t="s">
        <v>1</v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6" t="s">
        <v>31</v>
      </c>
      <c r="L26" s="29"/>
    </row>
    <row r="27" spans="2:12" s="7" customFormat="1" ht="16.5" customHeight="1">
      <c r="B27" s="87"/>
      <c r="E27" s="197" t="s">
        <v>1</v>
      </c>
      <c r="F27" s="197"/>
      <c r="G27" s="197"/>
      <c r="H27" s="197"/>
      <c r="L27" s="87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8" t="s">
        <v>32</v>
      </c>
      <c r="J30" s="63">
        <f>ROUND(J120, 2)</f>
        <v>23521.4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34</v>
      </c>
      <c r="I32" s="32" t="s">
        <v>33</v>
      </c>
      <c r="J32" s="32" t="s">
        <v>35</v>
      </c>
      <c r="L32" s="29"/>
    </row>
    <row r="33" spans="2:12" s="1" customFormat="1" ht="14.45" customHeight="1">
      <c r="B33" s="29"/>
      <c r="D33" s="52" t="s">
        <v>36</v>
      </c>
      <c r="E33" s="26" t="s">
        <v>37</v>
      </c>
      <c r="F33" s="89">
        <f>ROUND((SUM(BE120:BE225)),  2)</f>
        <v>0</v>
      </c>
      <c r="I33" s="90">
        <v>0.21</v>
      </c>
      <c r="J33" s="89">
        <f>ROUND(((SUM(BE120:BE225))*I33),  2)</f>
        <v>0</v>
      </c>
      <c r="L33" s="29"/>
    </row>
    <row r="34" spans="2:12" s="1" customFormat="1" ht="14.45" customHeight="1">
      <c r="B34" s="29"/>
      <c r="E34" s="26" t="s">
        <v>38</v>
      </c>
      <c r="F34" s="89">
        <f>ROUND((SUM(BF120:BF225)),  2)</f>
        <v>23521.4</v>
      </c>
      <c r="I34" s="90">
        <v>0.12</v>
      </c>
      <c r="J34" s="89">
        <f>ROUND(((SUM(BF120:BF225))*I34),  2)</f>
        <v>2822.57</v>
      </c>
      <c r="L34" s="29"/>
    </row>
    <row r="35" spans="2:12" s="1" customFormat="1" ht="14.45" hidden="1" customHeight="1">
      <c r="B35" s="29"/>
      <c r="E35" s="26" t="s">
        <v>39</v>
      </c>
      <c r="F35" s="89">
        <f>ROUND((SUM(BG120:BG225)),  2)</f>
        <v>0</v>
      </c>
      <c r="I35" s="90">
        <v>0.21</v>
      </c>
      <c r="J35" s="89">
        <f>0</f>
        <v>0</v>
      </c>
      <c r="L35" s="29"/>
    </row>
    <row r="36" spans="2:12" s="1" customFormat="1" ht="14.45" hidden="1" customHeight="1">
      <c r="B36" s="29"/>
      <c r="E36" s="26" t="s">
        <v>40</v>
      </c>
      <c r="F36" s="89">
        <f>ROUND((SUM(BH120:BH225)),  2)</f>
        <v>0</v>
      </c>
      <c r="I36" s="90">
        <v>0.12</v>
      </c>
      <c r="J36" s="89">
        <f>0</f>
        <v>0</v>
      </c>
      <c r="L36" s="29"/>
    </row>
    <row r="37" spans="2:12" s="1" customFormat="1" ht="14.45" hidden="1" customHeight="1">
      <c r="B37" s="29"/>
      <c r="E37" s="26" t="s">
        <v>41</v>
      </c>
      <c r="F37" s="89">
        <f>ROUND((SUM(BI120:BI225)),  2)</f>
        <v>0</v>
      </c>
      <c r="I37" s="90">
        <v>0</v>
      </c>
      <c r="J37" s="89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1"/>
      <c r="D39" s="92" t="s">
        <v>42</v>
      </c>
      <c r="E39" s="54"/>
      <c r="F39" s="54"/>
      <c r="G39" s="93" t="s">
        <v>43</v>
      </c>
      <c r="H39" s="94" t="s">
        <v>44</v>
      </c>
      <c r="I39" s="54"/>
      <c r="J39" s="95">
        <f>SUM(J30:J37)</f>
        <v>26343.97</v>
      </c>
      <c r="K39" s="96"/>
      <c r="L39" s="29"/>
    </row>
    <row r="40" spans="2:12" s="1" customFormat="1" ht="14.45" customHeight="1">
      <c r="B40" s="29"/>
      <c r="L40" s="29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29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9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29"/>
      <c r="D61" s="40" t="s">
        <v>47</v>
      </c>
      <c r="E61" s="31"/>
      <c r="F61" s="97" t="s">
        <v>48</v>
      </c>
      <c r="G61" s="40" t="s">
        <v>47</v>
      </c>
      <c r="H61" s="31"/>
      <c r="I61" s="31"/>
      <c r="J61" s="98" t="s">
        <v>48</v>
      </c>
      <c r="K61" s="31"/>
      <c r="L61" s="29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29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9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29"/>
      <c r="D76" s="40" t="s">
        <v>47</v>
      </c>
      <c r="E76" s="31"/>
      <c r="F76" s="97" t="s">
        <v>48</v>
      </c>
      <c r="G76" s="40" t="s">
        <v>47</v>
      </c>
      <c r="H76" s="31"/>
      <c r="I76" s="31"/>
      <c r="J76" s="98" t="s">
        <v>48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21" t="s">
        <v>134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6" t="s">
        <v>14</v>
      </c>
      <c r="L84" s="29"/>
    </row>
    <row r="85" spans="2:47" s="1" customFormat="1" ht="16.5" customHeight="1">
      <c r="B85" s="29"/>
      <c r="E85" s="221" t="str">
        <f>E7</f>
        <v>Rodinný dům</v>
      </c>
      <c r="F85" s="222"/>
      <c r="G85" s="222"/>
      <c r="H85" s="222"/>
      <c r="L85" s="29"/>
    </row>
    <row r="86" spans="2:47" s="1" customFormat="1" ht="12" customHeight="1">
      <c r="B86" s="29"/>
      <c r="C86" s="26" t="s">
        <v>123</v>
      </c>
      <c r="L86" s="29"/>
    </row>
    <row r="87" spans="2:47" s="1" customFormat="1" ht="16.5" customHeight="1">
      <c r="B87" s="29"/>
      <c r="E87" s="211" t="str">
        <f>E9</f>
        <v>SO.04 - Přípojka vodovodu</v>
      </c>
      <c r="F87" s="220"/>
      <c r="G87" s="220"/>
      <c r="H87" s="220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6" t="s">
        <v>19</v>
      </c>
      <c r="F89" s="24">
        <f>F12</f>
        <v>0</v>
      </c>
      <c r="I89" s="26" t="s">
        <v>20</v>
      </c>
      <c r="J89" s="49">
        <f>IF(J12="","",J12)</f>
        <v>0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6" t="s">
        <v>21</v>
      </c>
      <c r="F91" s="24">
        <f>E15</f>
        <v>0</v>
      </c>
      <c r="I91" s="26" t="s">
        <v>26</v>
      </c>
      <c r="J91" s="27">
        <f>E21</f>
        <v>0</v>
      </c>
      <c r="L91" s="29"/>
    </row>
    <row r="92" spans="2:47" s="1" customFormat="1" ht="15.2" customHeight="1">
      <c r="B92" s="29"/>
      <c r="C92" s="26" t="s">
        <v>24</v>
      </c>
      <c r="F92" s="24" t="str">
        <f>IF(E18="","",E18)</f>
        <v xml:space="preserve"> </v>
      </c>
      <c r="I92" s="26" t="s">
        <v>28</v>
      </c>
      <c r="J92" s="27" t="str">
        <f>E24</f>
        <v>Adam Růžička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9" t="s">
        <v>135</v>
      </c>
      <c r="D94" s="91"/>
      <c r="E94" s="91"/>
      <c r="F94" s="91"/>
      <c r="G94" s="91"/>
      <c r="H94" s="91"/>
      <c r="I94" s="91"/>
      <c r="J94" s="100" t="s">
        <v>136</v>
      </c>
      <c r="K94" s="91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101" t="s">
        <v>137</v>
      </c>
      <c r="J96" s="63">
        <f>J120</f>
        <v>23521.4</v>
      </c>
      <c r="L96" s="29"/>
      <c r="AU96" s="17" t="s">
        <v>138</v>
      </c>
    </row>
    <row r="97" spans="2:12" s="8" customFormat="1" ht="24.95" customHeight="1">
      <c r="B97" s="102"/>
      <c r="D97" s="103" t="s">
        <v>3205</v>
      </c>
      <c r="E97" s="104"/>
      <c r="F97" s="104"/>
      <c r="G97" s="104"/>
      <c r="H97" s="104"/>
      <c r="I97" s="104"/>
      <c r="J97" s="105">
        <f>J121</f>
        <v>19477.52</v>
      </c>
      <c r="L97" s="102"/>
    </row>
    <row r="98" spans="2:12" s="8" customFormat="1" ht="24.95" customHeight="1">
      <c r="B98" s="102"/>
      <c r="D98" s="103" t="s">
        <v>139</v>
      </c>
      <c r="E98" s="104"/>
      <c r="F98" s="104"/>
      <c r="G98" s="104"/>
      <c r="H98" s="104"/>
      <c r="I98" s="104"/>
      <c r="J98" s="105">
        <f>J208</f>
        <v>4043.88</v>
      </c>
      <c r="L98" s="102"/>
    </row>
    <row r="99" spans="2:12" s="9" customFormat="1" ht="19.899999999999999" customHeight="1">
      <c r="B99" s="106"/>
      <c r="D99" s="107" t="s">
        <v>140</v>
      </c>
      <c r="E99" s="108"/>
      <c r="F99" s="108"/>
      <c r="G99" s="108"/>
      <c r="H99" s="108"/>
      <c r="I99" s="108"/>
      <c r="J99" s="109">
        <f>J209</f>
        <v>3341.52</v>
      </c>
      <c r="L99" s="106"/>
    </row>
    <row r="100" spans="2:12" s="9" customFormat="1" ht="19.899999999999999" customHeight="1">
      <c r="B100" s="106"/>
      <c r="D100" s="107" t="s">
        <v>3206</v>
      </c>
      <c r="E100" s="108"/>
      <c r="F100" s="108"/>
      <c r="G100" s="108"/>
      <c r="H100" s="108"/>
      <c r="I100" s="108"/>
      <c r="J100" s="109">
        <f>J215</f>
        <v>702.36</v>
      </c>
      <c r="L100" s="106"/>
    </row>
    <row r="101" spans="2:12" s="1" customFormat="1" ht="21.75" customHeight="1">
      <c r="B101" s="29"/>
      <c r="L101" s="29"/>
    </row>
    <row r="102" spans="2:12" s="1" customFormat="1" ht="6.95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9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9"/>
    </row>
    <row r="107" spans="2:12" s="1" customFormat="1" ht="24.95" customHeight="1">
      <c r="B107" s="29"/>
      <c r="C107" s="21" t="s">
        <v>167</v>
      </c>
      <c r="L107" s="29"/>
    </row>
    <row r="108" spans="2:12" s="1" customFormat="1" ht="6.95" customHeight="1">
      <c r="B108" s="29"/>
      <c r="L108" s="29"/>
    </row>
    <row r="109" spans="2:12" s="1" customFormat="1" ht="12" customHeight="1">
      <c r="B109" s="29"/>
      <c r="C109" s="26" t="s">
        <v>14</v>
      </c>
      <c r="L109" s="29"/>
    </row>
    <row r="110" spans="2:12" s="1" customFormat="1" ht="16.5" customHeight="1">
      <c r="B110" s="29"/>
      <c r="E110" s="221" t="str">
        <f>E7</f>
        <v>Rodinný dům</v>
      </c>
      <c r="F110" s="222"/>
      <c r="G110" s="222"/>
      <c r="H110" s="222"/>
      <c r="L110" s="29"/>
    </row>
    <row r="111" spans="2:12" s="1" customFormat="1" ht="12" customHeight="1">
      <c r="B111" s="29"/>
      <c r="C111" s="26" t="s">
        <v>123</v>
      </c>
      <c r="L111" s="29"/>
    </row>
    <row r="112" spans="2:12" s="1" customFormat="1" ht="16.5" customHeight="1">
      <c r="B112" s="29"/>
      <c r="E112" s="211" t="str">
        <f>E9</f>
        <v>SO.04 - Přípojka vodovodu</v>
      </c>
      <c r="F112" s="220"/>
      <c r="G112" s="220"/>
      <c r="H112" s="220"/>
      <c r="L112" s="29"/>
    </row>
    <row r="113" spans="2:65" s="1" customFormat="1" ht="6.95" customHeight="1">
      <c r="B113" s="29"/>
      <c r="L113" s="29"/>
    </row>
    <row r="114" spans="2:65" s="1" customFormat="1" ht="12" customHeight="1">
      <c r="B114" s="29"/>
      <c r="C114" s="26" t="s">
        <v>19</v>
      </c>
      <c r="F114" s="24">
        <f>F12</f>
        <v>0</v>
      </c>
      <c r="I114" s="26" t="s">
        <v>20</v>
      </c>
      <c r="J114" s="49">
        <f>IF(J12="","",J12)</f>
        <v>0</v>
      </c>
      <c r="L114" s="29"/>
    </row>
    <row r="115" spans="2:65" s="1" customFormat="1" ht="6.95" customHeight="1">
      <c r="B115" s="29"/>
      <c r="L115" s="29"/>
    </row>
    <row r="116" spans="2:65" s="1" customFormat="1" ht="15.2" customHeight="1">
      <c r="B116" s="29"/>
      <c r="C116" s="26" t="s">
        <v>21</v>
      </c>
      <c r="F116" s="24">
        <f>E15</f>
        <v>0</v>
      </c>
      <c r="I116" s="26" t="s">
        <v>26</v>
      </c>
      <c r="J116" s="27">
        <f>E21</f>
        <v>0</v>
      </c>
      <c r="L116" s="29"/>
    </row>
    <row r="117" spans="2:65" s="1" customFormat="1" ht="15.2" customHeight="1">
      <c r="B117" s="29"/>
      <c r="C117" s="26" t="s">
        <v>24</v>
      </c>
      <c r="F117" s="24" t="str">
        <f>IF(E18="","",E18)</f>
        <v xml:space="preserve"> </v>
      </c>
      <c r="I117" s="26" t="s">
        <v>28</v>
      </c>
      <c r="J117" s="27" t="str">
        <f>E24</f>
        <v>Adam Růžička</v>
      </c>
      <c r="L117" s="29"/>
    </row>
    <row r="118" spans="2:65" s="1" customFormat="1" ht="10.35" customHeight="1">
      <c r="B118" s="29"/>
      <c r="L118" s="29"/>
    </row>
    <row r="119" spans="2:65" s="10" customFormat="1" ht="29.25" customHeight="1">
      <c r="B119" s="110"/>
      <c r="C119" s="111" t="s">
        <v>168</v>
      </c>
      <c r="D119" s="112" t="s">
        <v>57</v>
      </c>
      <c r="E119" s="112" t="s">
        <v>53</v>
      </c>
      <c r="F119" s="112" t="s">
        <v>54</v>
      </c>
      <c r="G119" s="112" t="s">
        <v>169</v>
      </c>
      <c r="H119" s="112" t="s">
        <v>170</v>
      </c>
      <c r="I119" s="112" t="s">
        <v>171</v>
      </c>
      <c r="J119" s="112" t="s">
        <v>136</v>
      </c>
      <c r="K119" s="113" t="s">
        <v>172</v>
      </c>
      <c r="L119" s="110"/>
      <c r="M119" s="56" t="s">
        <v>1</v>
      </c>
      <c r="N119" s="57" t="s">
        <v>36</v>
      </c>
      <c r="O119" s="57" t="s">
        <v>173</v>
      </c>
      <c r="P119" s="57" t="s">
        <v>174</v>
      </c>
      <c r="Q119" s="57" t="s">
        <v>175</v>
      </c>
      <c r="R119" s="57" t="s">
        <v>176</v>
      </c>
      <c r="S119" s="57" t="s">
        <v>177</v>
      </c>
      <c r="T119" s="58" t="s">
        <v>178</v>
      </c>
    </row>
    <row r="120" spans="2:65" s="1" customFormat="1" ht="22.9" customHeight="1">
      <c r="B120" s="29"/>
      <c r="C120" s="61" t="s">
        <v>179</v>
      </c>
      <c r="J120" s="114">
        <f>BK120</f>
        <v>23521.4</v>
      </c>
      <c r="L120" s="29"/>
      <c r="M120" s="59"/>
      <c r="N120" s="50"/>
      <c r="O120" s="50"/>
      <c r="P120" s="115">
        <f>P121+P208</f>
        <v>6.1072720000000009</v>
      </c>
      <c r="Q120" s="50"/>
      <c r="R120" s="115">
        <f>R121+R208</f>
        <v>0.70324259</v>
      </c>
      <c r="S120" s="50"/>
      <c r="T120" s="116">
        <f>T121+T208</f>
        <v>0</v>
      </c>
      <c r="AT120" s="17" t="s">
        <v>71</v>
      </c>
      <c r="AU120" s="17" t="s">
        <v>138</v>
      </c>
      <c r="BK120" s="117">
        <f>BK121+BK208</f>
        <v>23521.4</v>
      </c>
    </row>
    <row r="121" spans="2:65" s="11" customFormat="1" ht="25.9" customHeight="1">
      <c r="B121" s="118"/>
      <c r="D121" s="119" t="s">
        <v>71</v>
      </c>
      <c r="E121" s="120" t="s">
        <v>3207</v>
      </c>
      <c r="F121" s="120" t="s">
        <v>3208</v>
      </c>
      <c r="J121" s="121">
        <f>BK121</f>
        <v>19477.52</v>
      </c>
      <c r="L121" s="118"/>
      <c r="M121" s="122"/>
      <c r="P121" s="123">
        <f>SUM(P122:P207)</f>
        <v>1.2029240000000001</v>
      </c>
      <c r="R121" s="123">
        <f>SUM(R122:R207)</f>
        <v>0.70081733999999996</v>
      </c>
      <c r="T121" s="124">
        <f>SUM(T122:T207)</f>
        <v>0</v>
      </c>
      <c r="AR121" s="119" t="s">
        <v>80</v>
      </c>
      <c r="AT121" s="125" t="s">
        <v>71</v>
      </c>
      <c r="AU121" s="125" t="s">
        <v>72</v>
      </c>
      <c r="AY121" s="119" t="s">
        <v>182</v>
      </c>
      <c r="BK121" s="126">
        <f>SUM(BK122:BK207)</f>
        <v>19477.52</v>
      </c>
    </row>
    <row r="122" spans="2:65" s="1" customFormat="1" ht="24.2" customHeight="1">
      <c r="B122" s="29"/>
      <c r="C122" s="129" t="s">
        <v>80</v>
      </c>
      <c r="D122" s="129" t="s">
        <v>184</v>
      </c>
      <c r="E122" s="130" t="s">
        <v>3209</v>
      </c>
      <c r="F122" s="131" t="s">
        <v>3210</v>
      </c>
      <c r="G122" s="132" t="s">
        <v>187</v>
      </c>
      <c r="H122" s="133">
        <v>2.4510000000000001</v>
      </c>
      <c r="I122" s="134">
        <v>60</v>
      </c>
      <c r="J122" s="134">
        <f>ROUND(I122*H122,2)</f>
        <v>147.06</v>
      </c>
      <c r="K122" s="131" t="s">
        <v>188</v>
      </c>
      <c r="L122" s="29"/>
      <c r="M122" s="135" t="s">
        <v>1</v>
      </c>
      <c r="N122" s="136" t="s">
        <v>38</v>
      </c>
      <c r="O122" s="137">
        <v>0</v>
      </c>
      <c r="P122" s="137">
        <f>O122*H122</f>
        <v>0</v>
      </c>
      <c r="Q122" s="137">
        <v>0</v>
      </c>
      <c r="R122" s="137">
        <f>Q122*H122</f>
        <v>0</v>
      </c>
      <c r="S122" s="137">
        <v>0</v>
      </c>
      <c r="T122" s="138">
        <f>S122*H122</f>
        <v>0</v>
      </c>
      <c r="AR122" s="139" t="s">
        <v>189</v>
      </c>
      <c r="AT122" s="139" t="s">
        <v>184</v>
      </c>
      <c r="AU122" s="139" t="s">
        <v>80</v>
      </c>
      <c r="AY122" s="17" t="s">
        <v>182</v>
      </c>
      <c r="BE122" s="140">
        <f>IF(N122="základní",J122,0)</f>
        <v>0</v>
      </c>
      <c r="BF122" s="140">
        <f>IF(N122="snížená",J122,0)</f>
        <v>147.06</v>
      </c>
      <c r="BG122" s="140">
        <f>IF(N122="zákl. přenesená",J122,0)</f>
        <v>0</v>
      </c>
      <c r="BH122" s="140">
        <f>IF(N122="sníž. přenesená",J122,0)</f>
        <v>0</v>
      </c>
      <c r="BI122" s="140">
        <f>IF(N122="nulová",J122,0)</f>
        <v>0</v>
      </c>
      <c r="BJ122" s="17" t="s">
        <v>190</v>
      </c>
      <c r="BK122" s="140">
        <f>ROUND(I122*H122,2)</f>
        <v>147.06</v>
      </c>
      <c r="BL122" s="17" t="s">
        <v>189</v>
      </c>
      <c r="BM122" s="139" t="s">
        <v>3211</v>
      </c>
    </row>
    <row r="123" spans="2:65" s="1" customFormat="1">
      <c r="B123" s="29"/>
      <c r="D123" s="141" t="s">
        <v>192</v>
      </c>
      <c r="F123" s="142" t="s">
        <v>3210</v>
      </c>
      <c r="L123" s="29"/>
      <c r="M123" s="143"/>
      <c r="T123" s="53"/>
      <c r="AT123" s="17" t="s">
        <v>192</v>
      </c>
      <c r="AU123" s="17" t="s">
        <v>80</v>
      </c>
    </row>
    <row r="124" spans="2:65" s="1" customFormat="1">
      <c r="B124" s="29"/>
      <c r="D124" s="144" t="s">
        <v>194</v>
      </c>
      <c r="F124" s="145" t="s">
        <v>3212</v>
      </c>
      <c r="L124" s="29"/>
      <c r="M124" s="143"/>
      <c r="T124" s="53"/>
      <c r="AT124" s="17" t="s">
        <v>194</v>
      </c>
      <c r="AU124" s="17" t="s">
        <v>80</v>
      </c>
    </row>
    <row r="125" spans="2:65" s="12" customFormat="1">
      <c r="B125" s="146"/>
      <c r="D125" s="141" t="s">
        <v>196</v>
      </c>
      <c r="E125" s="147" t="s">
        <v>1</v>
      </c>
      <c r="F125" s="148" t="s">
        <v>3213</v>
      </c>
      <c r="H125" s="147" t="s">
        <v>1</v>
      </c>
      <c r="L125" s="146"/>
      <c r="M125" s="149"/>
      <c r="T125" s="150"/>
      <c r="AT125" s="147" t="s">
        <v>196</v>
      </c>
      <c r="AU125" s="147" t="s">
        <v>80</v>
      </c>
      <c r="AV125" s="12" t="s">
        <v>80</v>
      </c>
      <c r="AW125" s="12" t="s">
        <v>27</v>
      </c>
      <c r="AX125" s="12" t="s">
        <v>72</v>
      </c>
      <c r="AY125" s="147" t="s">
        <v>182</v>
      </c>
    </row>
    <row r="126" spans="2:65" s="13" customFormat="1">
      <c r="B126" s="151"/>
      <c r="D126" s="141" t="s">
        <v>196</v>
      </c>
      <c r="E126" s="152" t="s">
        <v>1</v>
      </c>
      <c r="F126" s="153" t="s">
        <v>3214</v>
      </c>
      <c r="H126" s="154">
        <v>2.4510000000000001</v>
      </c>
      <c r="L126" s="151"/>
      <c r="M126" s="155"/>
      <c r="T126" s="156"/>
      <c r="AT126" s="152" t="s">
        <v>196</v>
      </c>
      <c r="AU126" s="152" t="s">
        <v>80</v>
      </c>
      <c r="AV126" s="13" t="s">
        <v>190</v>
      </c>
      <c r="AW126" s="13" t="s">
        <v>27</v>
      </c>
      <c r="AX126" s="13" t="s">
        <v>80</v>
      </c>
      <c r="AY126" s="152" t="s">
        <v>182</v>
      </c>
    </row>
    <row r="127" spans="2:65" s="1" customFormat="1" ht="33" customHeight="1">
      <c r="B127" s="29"/>
      <c r="C127" s="129" t="s">
        <v>190</v>
      </c>
      <c r="D127" s="129" t="s">
        <v>184</v>
      </c>
      <c r="E127" s="130" t="s">
        <v>3215</v>
      </c>
      <c r="F127" s="131" t="s">
        <v>3216</v>
      </c>
      <c r="G127" s="132" t="s">
        <v>205</v>
      </c>
      <c r="H127" s="133">
        <v>3.1859999999999999</v>
      </c>
      <c r="I127" s="134">
        <v>1100</v>
      </c>
      <c r="J127" s="134">
        <f>ROUND(I127*H127,2)</f>
        <v>3504.6</v>
      </c>
      <c r="K127" s="131" t="s">
        <v>188</v>
      </c>
      <c r="L127" s="29"/>
      <c r="M127" s="135" t="s">
        <v>1</v>
      </c>
      <c r="N127" s="136" t="s">
        <v>38</v>
      </c>
      <c r="O127" s="137">
        <v>0</v>
      </c>
      <c r="P127" s="137">
        <f>O127*H127</f>
        <v>0</v>
      </c>
      <c r="Q127" s="137">
        <v>0</v>
      </c>
      <c r="R127" s="137">
        <f>Q127*H127</f>
        <v>0</v>
      </c>
      <c r="S127" s="137">
        <v>0</v>
      </c>
      <c r="T127" s="138">
        <f>S127*H127</f>
        <v>0</v>
      </c>
      <c r="AR127" s="139" t="s">
        <v>189</v>
      </c>
      <c r="AT127" s="139" t="s">
        <v>184</v>
      </c>
      <c r="AU127" s="139" t="s">
        <v>80</v>
      </c>
      <c r="AY127" s="17" t="s">
        <v>182</v>
      </c>
      <c r="BE127" s="140">
        <f>IF(N127="základní",J127,0)</f>
        <v>0</v>
      </c>
      <c r="BF127" s="140">
        <f>IF(N127="snížená",J127,0)</f>
        <v>3504.6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7" t="s">
        <v>190</v>
      </c>
      <c r="BK127" s="140">
        <f>ROUND(I127*H127,2)</f>
        <v>3504.6</v>
      </c>
      <c r="BL127" s="17" t="s">
        <v>189</v>
      </c>
      <c r="BM127" s="139" t="s">
        <v>3217</v>
      </c>
    </row>
    <row r="128" spans="2:65" s="1" customFormat="1" ht="19.5">
      <c r="B128" s="29"/>
      <c r="D128" s="141" t="s">
        <v>192</v>
      </c>
      <c r="F128" s="142" t="s">
        <v>3216</v>
      </c>
      <c r="L128" s="29"/>
      <c r="M128" s="143"/>
      <c r="T128" s="53"/>
      <c r="AT128" s="17" t="s">
        <v>192</v>
      </c>
      <c r="AU128" s="17" t="s">
        <v>80</v>
      </c>
    </row>
    <row r="129" spans="2:65" s="1" customFormat="1">
      <c r="B129" s="29"/>
      <c r="D129" s="144" t="s">
        <v>194</v>
      </c>
      <c r="F129" s="145" t="s">
        <v>3218</v>
      </c>
      <c r="L129" s="29"/>
      <c r="M129" s="143"/>
      <c r="T129" s="53"/>
      <c r="AT129" s="17" t="s">
        <v>194</v>
      </c>
      <c r="AU129" s="17" t="s">
        <v>80</v>
      </c>
    </row>
    <row r="130" spans="2:65" s="12" customFormat="1">
      <c r="B130" s="146"/>
      <c r="D130" s="141" t="s">
        <v>196</v>
      </c>
      <c r="E130" s="147" t="s">
        <v>1</v>
      </c>
      <c r="F130" s="148" t="s">
        <v>3219</v>
      </c>
      <c r="H130" s="147" t="s">
        <v>1</v>
      </c>
      <c r="L130" s="146"/>
      <c r="M130" s="149"/>
      <c r="T130" s="150"/>
      <c r="AT130" s="147" t="s">
        <v>196</v>
      </c>
      <c r="AU130" s="147" t="s">
        <v>80</v>
      </c>
      <c r="AV130" s="12" t="s">
        <v>80</v>
      </c>
      <c r="AW130" s="12" t="s">
        <v>27</v>
      </c>
      <c r="AX130" s="12" t="s">
        <v>72</v>
      </c>
      <c r="AY130" s="147" t="s">
        <v>182</v>
      </c>
    </row>
    <row r="131" spans="2:65" s="13" customFormat="1">
      <c r="B131" s="151"/>
      <c r="D131" s="141" t="s">
        <v>196</v>
      </c>
      <c r="E131" s="152" t="s">
        <v>1</v>
      </c>
      <c r="F131" s="153" t="s">
        <v>3220</v>
      </c>
      <c r="H131" s="154">
        <v>3.1859999999999999</v>
      </c>
      <c r="L131" s="151"/>
      <c r="M131" s="155"/>
      <c r="T131" s="156"/>
      <c r="AT131" s="152" t="s">
        <v>196</v>
      </c>
      <c r="AU131" s="152" t="s">
        <v>80</v>
      </c>
      <c r="AV131" s="13" t="s">
        <v>190</v>
      </c>
      <c r="AW131" s="13" t="s">
        <v>27</v>
      </c>
      <c r="AX131" s="13" t="s">
        <v>80</v>
      </c>
      <c r="AY131" s="152" t="s">
        <v>182</v>
      </c>
    </row>
    <row r="132" spans="2:65" s="1" customFormat="1" ht="24.2" customHeight="1">
      <c r="B132" s="29"/>
      <c r="C132" s="129" t="s">
        <v>106</v>
      </c>
      <c r="D132" s="129" t="s">
        <v>184</v>
      </c>
      <c r="E132" s="130" t="s">
        <v>3221</v>
      </c>
      <c r="F132" s="131" t="s">
        <v>3222</v>
      </c>
      <c r="G132" s="132" t="s">
        <v>205</v>
      </c>
      <c r="H132" s="133">
        <v>1.8</v>
      </c>
      <c r="I132" s="134">
        <v>594</v>
      </c>
      <c r="J132" s="134">
        <f>ROUND(I132*H132,2)</f>
        <v>1069.2</v>
      </c>
      <c r="K132" s="131" t="s">
        <v>188</v>
      </c>
      <c r="L132" s="29"/>
      <c r="M132" s="135" t="s">
        <v>1</v>
      </c>
      <c r="N132" s="136" t="s">
        <v>38</v>
      </c>
      <c r="O132" s="137">
        <v>0</v>
      </c>
      <c r="P132" s="137">
        <f>O132*H132</f>
        <v>0</v>
      </c>
      <c r="Q132" s="137">
        <v>0</v>
      </c>
      <c r="R132" s="137">
        <f>Q132*H132</f>
        <v>0</v>
      </c>
      <c r="S132" s="137">
        <v>0</v>
      </c>
      <c r="T132" s="138">
        <f>S132*H132</f>
        <v>0</v>
      </c>
      <c r="AR132" s="139" t="s">
        <v>189</v>
      </c>
      <c r="AT132" s="139" t="s">
        <v>184</v>
      </c>
      <c r="AU132" s="139" t="s">
        <v>80</v>
      </c>
      <c r="AY132" s="17" t="s">
        <v>182</v>
      </c>
      <c r="BE132" s="140">
        <f>IF(N132="základní",J132,0)</f>
        <v>0</v>
      </c>
      <c r="BF132" s="140">
        <f>IF(N132="snížená",J132,0)</f>
        <v>1069.2</v>
      </c>
      <c r="BG132" s="140">
        <f>IF(N132="zákl. přenesená",J132,0)</f>
        <v>0</v>
      </c>
      <c r="BH132" s="140">
        <f>IF(N132="sníž. přenesená",J132,0)</f>
        <v>0</v>
      </c>
      <c r="BI132" s="140">
        <f>IF(N132="nulová",J132,0)</f>
        <v>0</v>
      </c>
      <c r="BJ132" s="17" t="s">
        <v>190</v>
      </c>
      <c r="BK132" s="140">
        <f>ROUND(I132*H132,2)</f>
        <v>1069.2</v>
      </c>
      <c r="BL132" s="17" t="s">
        <v>189</v>
      </c>
      <c r="BM132" s="139" t="s">
        <v>3223</v>
      </c>
    </row>
    <row r="133" spans="2:65" s="1" customFormat="1">
      <c r="B133" s="29"/>
      <c r="D133" s="141" t="s">
        <v>192</v>
      </c>
      <c r="F133" s="142" t="s">
        <v>3222</v>
      </c>
      <c r="L133" s="29"/>
      <c r="M133" s="143"/>
      <c r="T133" s="53"/>
      <c r="AT133" s="17" t="s">
        <v>192</v>
      </c>
      <c r="AU133" s="17" t="s">
        <v>80</v>
      </c>
    </row>
    <row r="134" spans="2:65" s="1" customFormat="1">
      <c r="B134" s="29"/>
      <c r="D134" s="144" t="s">
        <v>194</v>
      </c>
      <c r="F134" s="145" t="s">
        <v>3224</v>
      </c>
      <c r="L134" s="29"/>
      <c r="M134" s="143"/>
      <c r="T134" s="53"/>
      <c r="AT134" s="17" t="s">
        <v>194</v>
      </c>
      <c r="AU134" s="17" t="s">
        <v>80</v>
      </c>
    </row>
    <row r="135" spans="2:65" s="12" customFormat="1">
      <c r="B135" s="146"/>
      <c r="D135" s="141" t="s">
        <v>196</v>
      </c>
      <c r="E135" s="147" t="s">
        <v>1</v>
      </c>
      <c r="F135" s="148" t="s">
        <v>3225</v>
      </c>
      <c r="H135" s="147" t="s">
        <v>1</v>
      </c>
      <c r="L135" s="146"/>
      <c r="M135" s="149"/>
      <c r="T135" s="150"/>
      <c r="AT135" s="147" t="s">
        <v>196</v>
      </c>
      <c r="AU135" s="147" t="s">
        <v>80</v>
      </c>
      <c r="AV135" s="12" t="s">
        <v>80</v>
      </c>
      <c r="AW135" s="12" t="s">
        <v>27</v>
      </c>
      <c r="AX135" s="12" t="s">
        <v>72</v>
      </c>
      <c r="AY135" s="147" t="s">
        <v>182</v>
      </c>
    </row>
    <row r="136" spans="2:65" s="13" customFormat="1">
      <c r="B136" s="151"/>
      <c r="D136" s="141" t="s">
        <v>196</v>
      </c>
      <c r="E136" s="152" t="s">
        <v>1</v>
      </c>
      <c r="F136" s="153" t="s">
        <v>3226</v>
      </c>
      <c r="H136" s="154">
        <v>1.8</v>
      </c>
      <c r="L136" s="151"/>
      <c r="M136" s="155"/>
      <c r="T136" s="156"/>
      <c r="AT136" s="152" t="s">
        <v>196</v>
      </c>
      <c r="AU136" s="152" t="s">
        <v>80</v>
      </c>
      <c r="AV136" s="13" t="s">
        <v>190</v>
      </c>
      <c r="AW136" s="13" t="s">
        <v>27</v>
      </c>
      <c r="AX136" s="13" t="s">
        <v>80</v>
      </c>
      <c r="AY136" s="152" t="s">
        <v>182</v>
      </c>
    </row>
    <row r="137" spans="2:65" s="1" customFormat="1" ht="37.9" customHeight="1">
      <c r="B137" s="29"/>
      <c r="C137" s="129" t="s">
        <v>189</v>
      </c>
      <c r="D137" s="129" t="s">
        <v>184</v>
      </c>
      <c r="E137" s="130" t="s">
        <v>3227</v>
      </c>
      <c r="F137" s="131" t="s">
        <v>3228</v>
      </c>
      <c r="G137" s="132" t="s">
        <v>205</v>
      </c>
      <c r="H137" s="133">
        <v>3.1859999999999999</v>
      </c>
      <c r="I137" s="134">
        <v>88.2</v>
      </c>
      <c r="J137" s="134">
        <f>ROUND(I137*H137,2)</f>
        <v>281.01</v>
      </c>
      <c r="K137" s="131" t="s">
        <v>188</v>
      </c>
      <c r="L137" s="29"/>
      <c r="M137" s="135" t="s">
        <v>1</v>
      </c>
      <c r="N137" s="136" t="s">
        <v>38</v>
      </c>
      <c r="O137" s="137">
        <v>0</v>
      </c>
      <c r="P137" s="137">
        <f>O137*H137</f>
        <v>0</v>
      </c>
      <c r="Q137" s="137">
        <v>0</v>
      </c>
      <c r="R137" s="137">
        <f>Q137*H137</f>
        <v>0</v>
      </c>
      <c r="S137" s="137">
        <v>0</v>
      </c>
      <c r="T137" s="138">
        <f>S137*H137</f>
        <v>0</v>
      </c>
      <c r="AR137" s="139" t="s">
        <v>189</v>
      </c>
      <c r="AT137" s="139" t="s">
        <v>184</v>
      </c>
      <c r="AU137" s="139" t="s">
        <v>80</v>
      </c>
      <c r="AY137" s="17" t="s">
        <v>182</v>
      </c>
      <c r="BE137" s="140">
        <f>IF(N137="základní",J137,0)</f>
        <v>0</v>
      </c>
      <c r="BF137" s="140">
        <f>IF(N137="snížená",J137,0)</f>
        <v>281.01</v>
      </c>
      <c r="BG137" s="140">
        <f>IF(N137="zákl. přenesená",J137,0)</f>
        <v>0</v>
      </c>
      <c r="BH137" s="140">
        <f>IF(N137="sníž. přenesená",J137,0)</f>
        <v>0</v>
      </c>
      <c r="BI137" s="140">
        <f>IF(N137="nulová",J137,0)</f>
        <v>0</v>
      </c>
      <c r="BJ137" s="17" t="s">
        <v>190</v>
      </c>
      <c r="BK137" s="140">
        <f>ROUND(I137*H137,2)</f>
        <v>281.01</v>
      </c>
      <c r="BL137" s="17" t="s">
        <v>189</v>
      </c>
      <c r="BM137" s="139" t="s">
        <v>3229</v>
      </c>
    </row>
    <row r="138" spans="2:65" s="1" customFormat="1" ht="19.5">
      <c r="B138" s="29"/>
      <c r="D138" s="141" t="s">
        <v>192</v>
      </c>
      <c r="F138" s="142" t="s">
        <v>3228</v>
      </c>
      <c r="L138" s="29"/>
      <c r="M138" s="143"/>
      <c r="T138" s="53"/>
      <c r="AT138" s="17" t="s">
        <v>192</v>
      </c>
      <c r="AU138" s="17" t="s">
        <v>80</v>
      </c>
    </row>
    <row r="139" spans="2:65" s="1" customFormat="1">
      <c r="B139" s="29"/>
      <c r="D139" s="144" t="s">
        <v>194</v>
      </c>
      <c r="F139" s="145" t="s">
        <v>3230</v>
      </c>
      <c r="L139" s="29"/>
      <c r="M139" s="143"/>
      <c r="T139" s="53"/>
      <c r="AT139" s="17" t="s">
        <v>194</v>
      </c>
      <c r="AU139" s="17" t="s">
        <v>80</v>
      </c>
    </row>
    <row r="140" spans="2:65" s="12" customFormat="1">
      <c r="B140" s="146"/>
      <c r="D140" s="141" t="s">
        <v>196</v>
      </c>
      <c r="E140" s="147" t="s">
        <v>1</v>
      </c>
      <c r="F140" s="148" t="s">
        <v>3219</v>
      </c>
      <c r="H140" s="147" t="s">
        <v>1</v>
      </c>
      <c r="L140" s="146"/>
      <c r="M140" s="149"/>
      <c r="T140" s="150"/>
      <c r="AT140" s="147" t="s">
        <v>196</v>
      </c>
      <c r="AU140" s="147" t="s">
        <v>80</v>
      </c>
      <c r="AV140" s="12" t="s">
        <v>80</v>
      </c>
      <c r="AW140" s="12" t="s">
        <v>27</v>
      </c>
      <c r="AX140" s="12" t="s">
        <v>72</v>
      </c>
      <c r="AY140" s="147" t="s">
        <v>182</v>
      </c>
    </row>
    <row r="141" spans="2:65" s="13" customFormat="1">
      <c r="B141" s="151"/>
      <c r="D141" s="141" t="s">
        <v>196</v>
      </c>
      <c r="E141" s="152" t="s">
        <v>1</v>
      </c>
      <c r="F141" s="153" t="s">
        <v>3220</v>
      </c>
      <c r="H141" s="154">
        <v>3.1859999999999999</v>
      </c>
      <c r="L141" s="151"/>
      <c r="M141" s="155"/>
      <c r="T141" s="156"/>
      <c r="AT141" s="152" t="s">
        <v>196</v>
      </c>
      <c r="AU141" s="152" t="s">
        <v>80</v>
      </c>
      <c r="AV141" s="13" t="s">
        <v>190</v>
      </c>
      <c r="AW141" s="13" t="s">
        <v>27</v>
      </c>
      <c r="AX141" s="13" t="s">
        <v>80</v>
      </c>
      <c r="AY141" s="152" t="s">
        <v>182</v>
      </c>
    </row>
    <row r="142" spans="2:65" s="1" customFormat="1" ht="24.2" customHeight="1">
      <c r="B142" s="29"/>
      <c r="C142" s="129" t="s">
        <v>636</v>
      </c>
      <c r="D142" s="129" t="s">
        <v>184</v>
      </c>
      <c r="E142" s="130" t="s">
        <v>272</v>
      </c>
      <c r="F142" s="131" t="s">
        <v>273</v>
      </c>
      <c r="G142" s="132" t="s">
        <v>205</v>
      </c>
      <c r="H142" s="133">
        <v>2.6960000000000002</v>
      </c>
      <c r="I142" s="134">
        <v>157</v>
      </c>
      <c r="J142" s="134">
        <f>ROUND(I142*H142,2)</f>
        <v>423.27</v>
      </c>
      <c r="K142" s="131" t="s">
        <v>188</v>
      </c>
      <c r="L142" s="29"/>
      <c r="M142" s="135" t="s">
        <v>1</v>
      </c>
      <c r="N142" s="136" t="s">
        <v>38</v>
      </c>
      <c r="O142" s="137">
        <v>0</v>
      </c>
      <c r="P142" s="137">
        <f>O142*H142</f>
        <v>0</v>
      </c>
      <c r="Q142" s="137">
        <v>0</v>
      </c>
      <c r="R142" s="137">
        <f>Q142*H142</f>
        <v>0</v>
      </c>
      <c r="S142" s="137">
        <v>0</v>
      </c>
      <c r="T142" s="138">
        <f>S142*H142</f>
        <v>0</v>
      </c>
      <c r="AR142" s="139" t="s">
        <v>189</v>
      </c>
      <c r="AT142" s="139" t="s">
        <v>184</v>
      </c>
      <c r="AU142" s="139" t="s">
        <v>80</v>
      </c>
      <c r="AY142" s="17" t="s">
        <v>182</v>
      </c>
      <c r="BE142" s="140">
        <f>IF(N142="základní",J142,0)</f>
        <v>0</v>
      </c>
      <c r="BF142" s="140">
        <f>IF(N142="snížená",J142,0)</f>
        <v>423.27</v>
      </c>
      <c r="BG142" s="140">
        <f>IF(N142="zákl. přenesená",J142,0)</f>
        <v>0</v>
      </c>
      <c r="BH142" s="140">
        <f>IF(N142="sníž. přenesená",J142,0)</f>
        <v>0</v>
      </c>
      <c r="BI142" s="140">
        <f>IF(N142="nulová",J142,0)</f>
        <v>0</v>
      </c>
      <c r="BJ142" s="17" t="s">
        <v>190</v>
      </c>
      <c r="BK142" s="140">
        <f>ROUND(I142*H142,2)</f>
        <v>423.27</v>
      </c>
      <c r="BL142" s="17" t="s">
        <v>189</v>
      </c>
      <c r="BM142" s="139" t="s">
        <v>3231</v>
      </c>
    </row>
    <row r="143" spans="2:65" s="1" customFormat="1">
      <c r="B143" s="29"/>
      <c r="D143" s="141" t="s">
        <v>192</v>
      </c>
      <c r="F143" s="142" t="s">
        <v>273</v>
      </c>
      <c r="L143" s="29"/>
      <c r="M143" s="143"/>
      <c r="T143" s="53"/>
      <c r="AT143" s="17" t="s">
        <v>192</v>
      </c>
      <c r="AU143" s="17" t="s">
        <v>80</v>
      </c>
    </row>
    <row r="144" spans="2:65" s="1" customFormat="1">
      <c r="B144" s="29"/>
      <c r="D144" s="144" t="s">
        <v>194</v>
      </c>
      <c r="F144" s="145" t="s">
        <v>276</v>
      </c>
      <c r="L144" s="29"/>
      <c r="M144" s="143"/>
      <c r="T144" s="53"/>
      <c r="AT144" s="17" t="s">
        <v>194</v>
      </c>
      <c r="AU144" s="17" t="s">
        <v>80</v>
      </c>
    </row>
    <row r="145" spans="2:65" s="12" customFormat="1" ht="22.5">
      <c r="B145" s="146"/>
      <c r="D145" s="141" t="s">
        <v>196</v>
      </c>
      <c r="E145" s="147" t="s">
        <v>1</v>
      </c>
      <c r="F145" s="148" t="s">
        <v>3232</v>
      </c>
      <c r="H145" s="147" t="s">
        <v>1</v>
      </c>
      <c r="L145" s="146"/>
      <c r="M145" s="149"/>
      <c r="T145" s="150"/>
      <c r="AT145" s="147" t="s">
        <v>196</v>
      </c>
      <c r="AU145" s="147" t="s">
        <v>80</v>
      </c>
      <c r="AV145" s="12" t="s">
        <v>80</v>
      </c>
      <c r="AW145" s="12" t="s">
        <v>27</v>
      </c>
      <c r="AX145" s="12" t="s">
        <v>72</v>
      </c>
      <c r="AY145" s="147" t="s">
        <v>182</v>
      </c>
    </row>
    <row r="146" spans="2:65" s="13" customFormat="1">
      <c r="B146" s="151"/>
      <c r="D146" s="141" t="s">
        <v>196</v>
      </c>
      <c r="E146" s="152" t="s">
        <v>1</v>
      </c>
      <c r="F146" s="153" t="s">
        <v>3233</v>
      </c>
      <c r="H146" s="154">
        <v>2.6960000000000002</v>
      </c>
      <c r="L146" s="151"/>
      <c r="M146" s="155"/>
      <c r="T146" s="156"/>
      <c r="AT146" s="152" t="s">
        <v>196</v>
      </c>
      <c r="AU146" s="152" t="s">
        <v>80</v>
      </c>
      <c r="AV146" s="13" t="s">
        <v>190</v>
      </c>
      <c r="AW146" s="13" t="s">
        <v>27</v>
      </c>
      <c r="AX146" s="13" t="s">
        <v>80</v>
      </c>
      <c r="AY146" s="152" t="s">
        <v>182</v>
      </c>
    </row>
    <row r="147" spans="2:65" s="1" customFormat="1" ht="24.2" customHeight="1">
      <c r="B147" s="29"/>
      <c r="C147" s="129" t="s">
        <v>345</v>
      </c>
      <c r="D147" s="129" t="s">
        <v>184</v>
      </c>
      <c r="E147" s="130" t="s">
        <v>3234</v>
      </c>
      <c r="F147" s="131" t="s">
        <v>3235</v>
      </c>
      <c r="G147" s="132" t="s">
        <v>205</v>
      </c>
      <c r="H147" s="133">
        <v>0.123</v>
      </c>
      <c r="I147" s="134">
        <v>603</v>
      </c>
      <c r="J147" s="134">
        <f>ROUND(I147*H147,2)</f>
        <v>74.17</v>
      </c>
      <c r="K147" s="131" t="s">
        <v>188</v>
      </c>
      <c r="L147" s="29"/>
      <c r="M147" s="135" t="s">
        <v>1</v>
      </c>
      <c r="N147" s="136" t="s">
        <v>38</v>
      </c>
      <c r="O147" s="137">
        <v>0</v>
      </c>
      <c r="P147" s="137">
        <f>O147*H147</f>
        <v>0</v>
      </c>
      <c r="Q147" s="137">
        <v>0</v>
      </c>
      <c r="R147" s="137">
        <f>Q147*H147</f>
        <v>0</v>
      </c>
      <c r="S147" s="137">
        <v>0</v>
      </c>
      <c r="T147" s="138">
        <f>S147*H147</f>
        <v>0</v>
      </c>
      <c r="AR147" s="139" t="s">
        <v>189</v>
      </c>
      <c r="AT147" s="139" t="s">
        <v>184</v>
      </c>
      <c r="AU147" s="139" t="s">
        <v>80</v>
      </c>
      <c r="AY147" s="17" t="s">
        <v>182</v>
      </c>
      <c r="BE147" s="140">
        <f>IF(N147="základní",J147,0)</f>
        <v>0</v>
      </c>
      <c r="BF147" s="140">
        <f>IF(N147="snížená",J147,0)</f>
        <v>74.17</v>
      </c>
      <c r="BG147" s="140">
        <f>IF(N147="zákl. přenesená",J147,0)</f>
        <v>0</v>
      </c>
      <c r="BH147" s="140">
        <f>IF(N147="sníž. přenesená",J147,0)</f>
        <v>0</v>
      </c>
      <c r="BI147" s="140">
        <f>IF(N147="nulová",J147,0)</f>
        <v>0</v>
      </c>
      <c r="BJ147" s="17" t="s">
        <v>190</v>
      </c>
      <c r="BK147" s="140">
        <f>ROUND(I147*H147,2)</f>
        <v>74.17</v>
      </c>
      <c r="BL147" s="17" t="s">
        <v>189</v>
      </c>
      <c r="BM147" s="139" t="s">
        <v>3236</v>
      </c>
    </row>
    <row r="148" spans="2:65" s="1" customFormat="1">
      <c r="B148" s="29"/>
      <c r="D148" s="141" t="s">
        <v>192</v>
      </c>
      <c r="F148" s="142" t="s">
        <v>3235</v>
      </c>
      <c r="L148" s="29"/>
      <c r="M148" s="143"/>
      <c r="T148" s="53"/>
      <c r="AT148" s="17" t="s">
        <v>192</v>
      </c>
      <c r="AU148" s="17" t="s">
        <v>80</v>
      </c>
    </row>
    <row r="149" spans="2:65" s="1" customFormat="1">
      <c r="B149" s="29"/>
      <c r="D149" s="144" t="s">
        <v>194</v>
      </c>
      <c r="F149" s="145" t="s">
        <v>3237</v>
      </c>
      <c r="L149" s="29"/>
      <c r="M149" s="143"/>
      <c r="T149" s="53"/>
      <c r="AT149" s="17" t="s">
        <v>194</v>
      </c>
      <c r="AU149" s="17" t="s">
        <v>80</v>
      </c>
    </row>
    <row r="150" spans="2:65" s="12" customFormat="1">
      <c r="B150" s="146"/>
      <c r="D150" s="141" t="s">
        <v>196</v>
      </c>
      <c r="E150" s="147" t="s">
        <v>1</v>
      </c>
      <c r="F150" s="148" t="s">
        <v>3238</v>
      </c>
      <c r="H150" s="147" t="s">
        <v>1</v>
      </c>
      <c r="L150" s="146"/>
      <c r="M150" s="149"/>
      <c r="T150" s="150"/>
      <c r="AT150" s="147" t="s">
        <v>196</v>
      </c>
      <c r="AU150" s="147" t="s">
        <v>80</v>
      </c>
      <c r="AV150" s="12" t="s">
        <v>80</v>
      </c>
      <c r="AW150" s="12" t="s">
        <v>27</v>
      </c>
      <c r="AX150" s="12" t="s">
        <v>72</v>
      </c>
      <c r="AY150" s="147" t="s">
        <v>182</v>
      </c>
    </row>
    <row r="151" spans="2:65" s="13" customFormat="1">
      <c r="B151" s="151"/>
      <c r="D151" s="141" t="s">
        <v>196</v>
      </c>
      <c r="E151" s="152" t="s">
        <v>1</v>
      </c>
      <c r="F151" s="153" t="s">
        <v>3239</v>
      </c>
      <c r="H151" s="154">
        <v>0.123</v>
      </c>
      <c r="L151" s="151"/>
      <c r="M151" s="155"/>
      <c r="T151" s="156"/>
      <c r="AT151" s="152" t="s">
        <v>196</v>
      </c>
      <c r="AU151" s="152" t="s">
        <v>80</v>
      </c>
      <c r="AV151" s="13" t="s">
        <v>190</v>
      </c>
      <c r="AW151" s="13" t="s">
        <v>27</v>
      </c>
      <c r="AX151" s="13" t="s">
        <v>80</v>
      </c>
      <c r="AY151" s="152" t="s">
        <v>182</v>
      </c>
    </row>
    <row r="152" spans="2:65" s="1" customFormat="1" ht="16.5" customHeight="1">
      <c r="B152" s="29"/>
      <c r="C152" s="163" t="s">
        <v>2979</v>
      </c>
      <c r="D152" s="163" t="s">
        <v>325</v>
      </c>
      <c r="E152" s="164" t="s">
        <v>3240</v>
      </c>
      <c r="F152" s="165" t="s">
        <v>3241</v>
      </c>
      <c r="G152" s="166" t="s">
        <v>265</v>
      </c>
      <c r="H152" s="167">
        <v>0.16500000000000001</v>
      </c>
      <c r="I152" s="168">
        <v>526</v>
      </c>
      <c r="J152" s="168">
        <f>ROUND(I152*H152,2)</f>
        <v>86.79</v>
      </c>
      <c r="K152" s="165" t="s">
        <v>188</v>
      </c>
      <c r="L152" s="169"/>
      <c r="M152" s="170" t="s">
        <v>1</v>
      </c>
      <c r="N152" s="171" t="s">
        <v>38</v>
      </c>
      <c r="O152" s="137">
        <v>0</v>
      </c>
      <c r="P152" s="137">
        <f>O152*H152</f>
        <v>0</v>
      </c>
      <c r="Q152" s="137">
        <v>1</v>
      </c>
      <c r="R152" s="137">
        <f>Q152*H152</f>
        <v>0.16500000000000001</v>
      </c>
      <c r="S152" s="137">
        <v>0</v>
      </c>
      <c r="T152" s="138">
        <f>S152*H152</f>
        <v>0</v>
      </c>
      <c r="AR152" s="139" t="s">
        <v>202</v>
      </c>
      <c r="AT152" s="139" t="s">
        <v>325</v>
      </c>
      <c r="AU152" s="139" t="s">
        <v>80</v>
      </c>
      <c r="AY152" s="17" t="s">
        <v>182</v>
      </c>
      <c r="BE152" s="140">
        <f>IF(N152="základní",J152,0)</f>
        <v>0</v>
      </c>
      <c r="BF152" s="140">
        <f>IF(N152="snížená",J152,0)</f>
        <v>86.79</v>
      </c>
      <c r="BG152" s="140">
        <f>IF(N152="zákl. přenesená",J152,0)</f>
        <v>0</v>
      </c>
      <c r="BH152" s="140">
        <f>IF(N152="sníž. přenesená",J152,0)</f>
        <v>0</v>
      </c>
      <c r="BI152" s="140">
        <f>IF(N152="nulová",J152,0)</f>
        <v>0</v>
      </c>
      <c r="BJ152" s="17" t="s">
        <v>190</v>
      </c>
      <c r="BK152" s="140">
        <f>ROUND(I152*H152,2)</f>
        <v>86.79</v>
      </c>
      <c r="BL152" s="17" t="s">
        <v>189</v>
      </c>
      <c r="BM152" s="139" t="s">
        <v>3242</v>
      </c>
    </row>
    <row r="153" spans="2:65" s="1" customFormat="1">
      <c r="B153" s="29"/>
      <c r="D153" s="141" t="s">
        <v>192</v>
      </c>
      <c r="F153" s="142" t="s">
        <v>3241</v>
      </c>
      <c r="L153" s="29"/>
      <c r="M153" s="143"/>
      <c r="T153" s="53"/>
      <c r="AT153" s="17" t="s">
        <v>192</v>
      </c>
      <c r="AU153" s="17" t="s">
        <v>80</v>
      </c>
    </row>
    <row r="154" spans="2:65" s="12" customFormat="1">
      <c r="B154" s="146"/>
      <c r="D154" s="141" t="s">
        <v>196</v>
      </c>
      <c r="E154" s="147" t="s">
        <v>1</v>
      </c>
      <c r="F154" s="148" t="s">
        <v>3243</v>
      </c>
      <c r="H154" s="147" t="s">
        <v>1</v>
      </c>
      <c r="L154" s="146"/>
      <c r="M154" s="149"/>
      <c r="T154" s="150"/>
      <c r="AT154" s="147" t="s">
        <v>196</v>
      </c>
      <c r="AU154" s="147" t="s">
        <v>80</v>
      </c>
      <c r="AV154" s="12" t="s">
        <v>80</v>
      </c>
      <c r="AW154" s="12" t="s">
        <v>27</v>
      </c>
      <c r="AX154" s="12" t="s">
        <v>72</v>
      </c>
      <c r="AY154" s="147" t="s">
        <v>182</v>
      </c>
    </row>
    <row r="155" spans="2:65" s="13" customFormat="1">
      <c r="B155" s="151"/>
      <c r="D155" s="141" t="s">
        <v>196</v>
      </c>
      <c r="E155" s="152" t="s">
        <v>1</v>
      </c>
      <c r="F155" s="153" t="s">
        <v>3244</v>
      </c>
      <c r="H155" s="154">
        <v>0.16500000000000001</v>
      </c>
      <c r="L155" s="151"/>
      <c r="M155" s="155"/>
      <c r="T155" s="156"/>
      <c r="AT155" s="152" t="s">
        <v>196</v>
      </c>
      <c r="AU155" s="152" t="s">
        <v>80</v>
      </c>
      <c r="AV155" s="13" t="s">
        <v>190</v>
      </c>
      <c r="AW155" s="13" t="s">
        <v>27</v>
      </c>
      <c r="AX155" s="13" t="s">
        <v>80</v>
      </c>
      <c r="AY155" s="152" t="s">
        <v>182</v>
      </c>
    </row>
    <row r="156" spans="2:65" s="1" customFormat="1" ht="24.2" customHeight="1">
      <c r="B156" s="29"/>
      <c r="C156" s="129" t="s">
        <v>202</v>
      </c>
      <c r="D156" s="129" t="s">
        <v>184</v>
      </c>
      <c r="E156" s="130" t="s">
        <v>3245</v>
      </c>
      <c r="F156" s="131" t="s">
        <v>3246</v>
      </c>
      <c r="G156" s="132" t="s">
        <v>187</v>
      </c>
      <c r="H156" s="133">
        <v>2.4510000000000001</v>
      </c>
      <c r="I156" s="134">
        <v>90.5</v>
      </c>
      <c r="J156" s="134">
        <f>ROUND(I156*H156,2)</f>
        <v>221.82</v>
      </c>
      <c r="K156" s="131" t="s">
        <v>188</v>
      </c>
      <c r="L156" s="29"/>
      <c r="M156" s="135" t="s">
        <v>1</v>
      </c>
      <c r="N156" s="136" t="s">
        <v>38</v>
      </c>
      <c r="O156" s="137">
        <v>0</v>
      </c>
      <c r="P156" s="137">
        <f>O156*H156</f>
        <v>0</v>
      </c>
      <c r="Q156" s="137">
        <v>0</v>
      </c>
      <c r="R156" s="137">
        <f>Q156*H156</f>
        <v>0</v>
      </c>
      <c r="S156" s="137">
        <v>0</v>
      </c>
      <c r="T156" s="138">
        <f>S156*H156</f>
        <v>0</v>
      </c>
      <c r="AR156" s="139" t="s">
        <v>189</v>
      </c>
      <c r="AT156" s="139" t="s">
        <v>184</v>
      </c>
      <c r="AU156" s="139" t="s">
        <v>80</v>
      </c>
      <c r="AY156" s="17" t="s">
        <v>182</v>
      </c>
      <c r="BE156" s="140">
        <f>IF(N156="základní",J156,0)</f>
        <v>0</v>
      </c>
      <c r="BF156" s="140">
        <f>IF(N156="snížená",J156,0)</f>
        <v>221.82</v>
      </c>
      <c r="BG156" s="140">
        <f>IF(N156="zákl. přenesená",J156,0)</f>
        <v>0</v>
      </c>
      <c r="BH156" s="140">
        <f>IF(N156="sníž. přenesená",J156,0)</f>
        <v>0</v>
      </c>
      <c r="BI156" s="140">
        <f>IF(N156="nulová",J156,0)</f>
        <v>0</v>
      </c>
      <c r="BJ156" s="17" t="s">
        <v>190</v>
      </c>
      <c r="BK156" s="140">
        <f>ROUND(I156*H156,2)</f>
        <v>221.82</v>
      </c>
      <c r="BL156" s="17" t="s">
        <v>189</v>
      </c>
      <c r="BM156" s="139" t="s">
        <v>3247</v>
      </c>
    </row>
    <row r="157" spans="2:65" s="1" customFormat="1" ht="19.5">
      <c r="B157" s="29"/>
      <c r="D157" s="141" t="s">
        <v>192</v>
      </c>
      <c r="F157" s="142" t="s">
        <v>3246</v>
      </c>
      <c r="L157" s="29"/>
      <c r="M157" s="143"/>
      <c r="T157" s="53"/>
      <c r="AT157" s="17" t="s">
        <v>192</v>
      </c>
      <c r="AU157" s="17" t="s">
        <v>80</v>
      </c>
    </row>
    <row r="158" spans="2:65" s="1" customFormat="1">
      <c r="B158" s="29"/>
      <c r="D158" s="144" t="s">
        <v>194</v>
      </c>
      <c r="F158" s="145" t="s">
        <v>3248</v>
      </c>
      <c r="L158" s="29"/>
      <c r="M158" s="143"/>
      <c r="T158" s="53"/>
      <c r="AT158" s="17" t="s">
        <v>194</v>
      </c>
      <c r="AU158" s="17" t="s">
        <v>80</v>
      </c>
    </row>
    <row r="159" spans="2:65" s="12" customFormat="1">
      <c r="B159" s="146"/>
      <c r="D159" s="141" t="s">
        <v>196</v>
      </c>
      <c r="E159" s="147" t="s">
        <v>1</v>
      </c>
      <c r="F159" s="148" t="s">
        <v>3213</v>
      </c>
      <c r="H159" s="147" t="s">
        <v>1</v>
      </c>
      <c r="L159" s="146"/>
      <c r="M159" s="149"/>
      <c r="T159" s="150"/>
      <c r="AT159" s="147" t="s">
        <v>196</v>
      </c>
      <c r="AU159" s="147" t="s">
        <v>80</v>
      </c>
      <c r="AV159" s="12" t="s">
        <v>80</v>
      </c>
      <c r="AW159" s="12" t="s">
        <v>27</v>
      </c>
      <c r="AX159" s="12" t="s">
        <v>72</v>
      </c>
      <c r="AY159" s="147" t="s">
        <v>182</v>
      </c>
    </row>
    <row r="160" spans="2:65" s="13" customFormat="1">
      <c r="B160" s="151"/>
      <c r="D160" s="141" t="s">
        <v>196</v>
      </c>
      <c r="E160" s="152" t="s">
        <v>1</v>
      </c>
      <c r="F160" s="153" t="s">
        <v>3214</v>
      </c>
      <c r="H160" s="154">
        <v>2.4510000000000001</v>
      </c>
      <c r="L160" s="151"/>
      <c r="M160" s="155"/>
      <c r="T160" s="156"/>
      <c r="AT160" s="152" t="s">
        <v>196</v>
      </c>
      <c r="AU160" s="152" t="s">
        <v>80</v>
      </c>
      <c r="AV160" s="13" t="s">
        <v>190</v>
      </c>
      <c r="AW160" s="13" t="s">
        <v>27</v>
      </c>
      <c r="AX160" s="13" t="s">
        <v>80</v>
      </c>
      <c r="AY160" s="152" t="s">
        <v>182</v>
      </c>
    </row>
    <row r="161" spans="2:65" s="1" customFormat="1" ht="16.5" customHeight="1">
      <c r="B161" s="29"/>
      <c r="C161" s="129" t="s">
        <v>1302</v>
      </c>
      <c r="D161" s="129" t="s">
        <v>184</v>
      </c>
      <c r="E161" s="130" t="s">
        <v>3249</v>
      </c>
      <c r="F161" s="131" t="s">
        <v>3250</v>
      </c>
      <c r="G161" s="132" t="s">
        <v>205</v>
      </c>
      <c r="H161" s="133">
        <v>0.245</v>
      </c>
      <c r="I161" s="134">
        <v>1250</v>
      </c>
      <c r="J161" s="134">
        <f>ROUND(I161*H161,2)</f>
        <v>306.25</v>
      </c>
      <c r="K161" s="131" t="s">
        <v>188</v>
      </c>
      <c r="L161" s="29"/>
      <c r="M161" s="135" t="s">
        <v>1</v>
      </c>
      <c r="N161" s="136" t="s">
        <v>38</v>
      </c>
      <c r="O161" s="137">
        <v>0</v>
      </c>
      <c r="P161" s="137">
        <f>O161*H161</f>
        <v>0</v>
      </c>
      <c r="Q161" s="137">
        <v>1.8907700000000001</v>
      </c>
      <c r="R161" s="137">
        <f>Q161*H161</f>
        <v>0.46323865000000003</v>
      </c>
      <c r="S161" s="137">
        <v>0</v>
      </c>
      <c r="T161" s="138">
        <f>S161*H161</f>
        <v>0</v>
      </c>
      <c r="AR161" s="139" t="s">
        <v>189</v>
      </c>
      <c r="AT161" s="139" t="s">
        <v>184</v>
      </c>
      <c r="AU161" s="139" t="s">
        <v>80</v>
      </c>
      <c r="AY161" s="17" t="s">
        <v>182</v>
      </c>
      <c r="BE161" s="140">
        <f>IF(N161="základní",J161,0)</f>
        <v>0</v>
      </c>
      <c r="BF161" s="140">
        <f>IF(N161="snížená",J161,0)</f>
        <v>306.25</v>
      </c>
      <c r="BG161" s="140">
        <f>IF(N161="zákl. přenesená",J161,0)</f>
        <v>0</v>
      </c>
      <c r="BH161" s="140">
        <f>IF(N161="sníž. přenesená",J161,0)</f>
        <v>0</v>
      </c>
      <c r="BI161" s="140">
        <f>IF(N161="nulová",J161,0)</f>
        <v>0</v>
      </c>
      <c r="BJ161" s="17" t="s">
        <v>190</v>
      </c>
      <c r="BK161" s="140">
        <f>ROUND(I161*H161,2)</f>
        <v>306.25</v>
      </c>
      <c r="BL161" s="17" t="s">
        <v>189</v>
      </c>
      <c r="BM161" s="139" t="s">
        <v>3251</v>
      </c>
    </row>
    <row r="162" spans="2:65" s="1" customFormat="1">
      <c r="B162" s="29"/>
      <c r="D162" s="141" t="s">
        <v>192</v>
      </c>
      <c r="F162" s="142" t="s">
        <v>3250</v>
      </c>
      <c r="L162" s="29"/>
      <c r="M162" s="143"/>
      <c r="T162" s="53"/>
      <c r="AT162" s="17" t="s">
        <v>192</v>
      </c>
      <c r="AU162" s="17" t="s">
        <v>80</v>
      </c>
    </row>
    <row r="163" spans="2:65" s="1" customFormat="1">
      <c r="B163" s="29"/>
      <c r="D163" s="144" t="s">
        <v>194</v>
      </c>
      <c r="F163" s="145" t="s">
        <v>3252</v>
      </c>
      <c r="L163" s="29"/>
      <c r="M163" s="143"/>
      <c r="T163" s="53"/>
      <c r="AT163" s="17" t="s">
        <v>194</v>
      </c>
      <c r="AU163" s="17" t="s">
        <v>80</v>
      </c>
    </row>
    <row r="164" spans="2:65" s="12" customFormat="1">
      <c r="B164" s="146"/>
      <c r="D164" s="141" t="s">
        <v>196</v>
      </c>
      <c r="E164" s="147" t="s">
        <v>1</v>
      </c>
      <c r="F164" s="148" t="s">
        <v>3253</v>
      </c>
      <c r="H164" s="147" t="s">
        <v>1</v>
      </c>
      <c r="L164" s="146"/>
      <c r="M164" s="149"/>
      <c r="T164" s="150"/>
      <c r="AT164" s="147" t="s">
        <v>196</v>
      </c>
      <c r="AU164" s="147" t="s">
        <v>80</v>
      </c>
      <c r="AV164" s="12" t="s">
        <v>80</v>
      </c>
      <c r="AW164" s="12" t="s">
        <v>27</v>
      </c>
      <c r="AX164" s="12" t="s">
        <v>72</v>
      </c>
      <c r="AY164" s="147" t="s">
        <v>182</v>
      </c>
    </row>
    <row r="165" spans="2:65" s="13" customFormat="1">
      <c r="B165" s="151"/>
      <c r="D165" s="141" t="s">
        <v>196</v>
      </c>
      <c r="E165" s="152" t="s">
        <v>1</v>
      </c>
      <c r="F165" s="153" t="s">
        <v>3254</v>
      </c>
      <c r="H165" s="154">
        <v>0.245</v>
      </c>
      <c r="L165" s="151"/>
      <c r="M165" s="155"/>
      <c r="T165" s="156"/>
      <c r="AT165" s="152" t="s">
        <v>196</v>
      </c>
      <c r="AU165" s="152" t="s">
        <v>80</v>
      </c>
      <c r="AV165" s="13" t="s">
        <v>190</v>
      </c>
      <c r="AW165" s="13" t="s">
        <v>27</v>
      </c>
      <c r="AX165" s="13" t="s">
        <v>80</v>
      </c>
      <c r="AY165" s="152" t="s">
        <v>182</v>
      </c>
    </row>
    <row r="166" spans="2:65" s="1" customFormat="1" ht="24.2" customHeight="1">
      <c r="B166" s="29"/>
      <c r="C166" s="129" t="s">
        <v>233</v>
      </c>
      <c r="D166" s="129" t="s">
        <v>184</v>
      </c>
      <c r="E166" s="130" t="s">
        <v>3255</v>
      </c>
      <c r="F166" s="131" t="s">
        <v>3256</v>
      </c>
      <c r="G166" s="132" t="s">
        <v>296</v>
      </c>
      <c r="H166" s="133">
        <v>9.7010000000000005</v>
      </c>
      <c r="I166" s="134">
        <v>64.8</v>
      </c>
      <c r="J166" s="134">
        <f>ROUND(I166*H166,2)</f>
        <v>628.62</v>
      </c>
      <c r="K166" s="131" t="s">
        <v>188</v>
      </c>
      <c r="L166" s="29"/>
      <c r="M166" s="135" t="s">
        <v>1</v>
      </c>
      <c r="N166" s="136" t="s">
        <v>38</v>
      </c>
      <c r="O166" s="137">
        <v>0.124</v>
      </c>
      <c r="P166" s="137">
        <f>O166*H166</f>
        <v>1.2029240000000001</v>
      </c>
      <c r="Q166" s="137">
        <v>0</v>
      </c>
      <c r="R166" s="137">
        <f>Q166*H166</f>
        <v>0</v>
      </c>
      <c r="S166" s="137">
        <v>0</v>
      </c>
      <c r="T166" s="138">
        <f>S166*H166</f>
        <v>0</v>
      </c>
      <c r="AR166" s="139" t="s">
        <v>189</v>
      </c>
      <c r="AT166" s="139" t="s">
        <v>184</v>
      </c>
      <c r="AU166" s="139" t="s">
        <v>80</v>
      </c>
      <c r="AY166" s="17" t="s">
        <v>182</v>
      </c>
      <c r="BE166" s="140">
        <f>IF(N166="základní",J166,0)</f>
        <v>0</v>
      </c>
      <c r="BF166" s="140">
        <f>IF(N166="snížená",J166,0)</f>
        <v>628.62</v>
      </c>
      <c r="BG166" s="140">
        <f>IF(N166="zákl. přenesená",J166,0)</f>
        <v>0</v>
      </c>
      <c r="BH166" s="140">
        <f>IF(N166="sníž. přenesená",J166,0)</f>
        <v>0</v>
      </c>
      <c r="BI166" s="140">
        <f>IF(N166="nulová",J166,0)</f>
        <v>0</v>
      </c>
      <c r="BJ166" s="17" t="s">
        <v>190</v>
      </c>
      <c r="BK166" s="140">
        <f>ROUND(I166*H166,2)</f>
        <v>628.62</v>
      </c>
      <c r="BL166" s="17" t="s">
        <v>189</v>
      </c>
      <c r="BM166" s="139" t="s">
        <v>3257</v>
      </c>
    </row>
    <row r="167" spans="2:65" s="1" customFormat="1" ht="19.5">
      <c r="B167" s="29"/>
      <c r="D167" s="141" t="s">
        <v>192</v>
      </c>
      <c r="F167" s="142" t="s">
        <v>3258</v>
      </c>
      <c r="L167" s="29"/>
      <c r="M167" s="143"/>
      <c r="T167" s="53"/>
      <c r="AT167" s="17" t="s">
        <v>192</v>
      </c>
      <c r="AU167" s="17" t="s">
        <v>80</v>
      </c>
    </row>
    <row r="168" spans="2:65" s="1" customFormat="1">
      <c r="B168" s="29"/>
      <c r="D168" s="144" t="s">
        <v>194</v>
      </c>
      <c r="F168" s="145" t="s">
        <v>3259</v>
      </c>
      <c r="L168" s="29"/>
      <c r="M168" s="143"/>
      <c r="T168" s="53"/>
      <c r="AT168" s="17" t="s">
        <v>194</v>
      </c>
      <c r="AU168" s="17" t="s">
        <v>80</v>
      </c>
    </row>
    <row r="169" spans="2:65" s="12" customFormat="1">
      <c r="B169" s="146"/>
      <c r="D169" s="141" t="s">
        <v>196</v>
      </c>
      <c r="E169" s="147" t="s">
        <v>1</v>
      </c>
      <c r="F169" s="148" t="s">
        <v>3260</v>
      </c>
      <c r="H169" s="147" t="s">
        <v>1</v>
      </c>
      <c r="L169" s="146"/>
      <c r="M169" s="149"/>
      <c r="T169" s="150"/>
      <c r="AT169" s="147" t="s">
        <v>196</v>
      </c>
      <c r="AU169" s="147" t="s">
        <v>80</v>
      </c>
      <c r="AV169" s="12" t="s">
        <v>80</v>
      </c>
      <c r="AW169" s="12" t="s">
        <v>27</v>
      </c>
      <c r="AX169" s="12" t="s">
        <v>72</v>
      </c>
      <c r="AY169" s="147" t="s">
        <v>182</v>
      </c>
    </row>
    <row r="170" spans="2:65" s="13" customFormat="1">
      <c r="B170" s="151"/>
      <c r="D170" s="141" t="s">
        <v>196</v>
      </c>
      <c r="E170" s="152" t="s">
        <v>1</v>
      </c>
      <c r="F170" s="153" t="s">
        <v>3261</v>
      </c>
      <c r="H170" s="154">
        <v>9.7010000000000005</v>
      </c>
      <c r="L170" s="151"/>
      <c r="M170" s="155"/>
      <c r="T170" s="156"/>
      <c r="AT170" s="152" t="s">
        <v>196</v>
      </c>
      <c r="AU170" s="152" t="s">
        <v>80</v>
      </c>
      <c r="AV170" s="13" t="s">
        <v>190</v>
      </c>
      <c r="AW170" s="13" t="s">
        <v>27</v>
      </c>
      <c r="AX170" s="13" t="s">
        <v>80</v>
      </c>
      <c r="AY170" s="152" t="s">
        <v>182</v>
      </c>
    </row>
    <row r="171" spans="2:65" s="1" customFormat="1" ht="24.2" customHeight="1">
      <c r="B171" s="29"/>
      <c r="C171" s="163" t="s">
        <v>7</v>
      </c>
      <c r="D171" s="163" t="s">
        <v>325</v>
      </c>
      <c r="E171" s="164" t="s">
        <v>3262</v>
      </c>
      <c r="F171" s="165" t="s">
        <v>3263</v>
      </c>
      <c r="G171" s="166" t="s">
        <v>296</v>
      </c>
      <c r="H171" s="167">
        <v>9.8469999999999995</v>
      </c>
      <c r="I171" s="168">
        <v>56.3</v>
      </c>
      <c r="J171" s="168">
        <f>ROUND(I171*H171,2)</f>
        <v>554.39</v>
      </c>
      <c r="K171" s="165" t="s">
        <v>188</v>
      </c>
      <c r="L171" s="169"/>
      <c r="M171" s="170" t="s">
        <v>1</v>
      </c>
      <c r="N171" s="171" t="s">
        <v>38</v>
      </c>
      <c r="O171" s="137">
        <v>0</v>
      </c>
      <c r="P171" s="137">
        <f>O171*H171</f>
        <v>0</v>
      </c>
      <c r="Q171" s="137">
        <v>2.7E-4</v>
      </c>
      <c r="R171" s="137">
        <f>Q171*H171</f>
        <v>2.65869E-3</v>
      </c>
      <c r="S171" s="137">
        <v>0</v>
      </c>
      <c r="T171" s="138">
        <f>S171*H171</f>
        <v>0</v>
      </c>
      <c r="AR171" s="139" t="s">
        <v>202</v>
      </c>
      <c r="AT171" s="139" t="s">
        <v>325</v>
      </c>
      <c r="AU171" s="139" t="s">
        <v>80</v>
      </c>
      <c r="AY171" s="17" t="s">
        <v>182</v>
      </c>
      <c r="BE171" s="140">
        <f>IF(N171="základní",J171,0)</f>
        <v>0</v>
      </c>
      <c r="BF171" s="140">
        <f>IF(N171="snížená",J171,0)</f>
        <v>554.39</v>
      </c>
      <c r="BG171" s="140">
        <f>IF(N171="zákl. přenesená",J171,0)</f>
        <v>0</v>
      </c>
      <c r="BH171" s="140">
        <f>IF(N171="sníž. přenesená",J171,0)</f>
        <v>0</v>
      </c>
      <c r="BI171" s="140">
        <f>IF(N171="nulová",J171,0)</f>
        <v>0</v>
      </c>
      <c r="BJ171" s="17" t="s">
        <v>190</v>
      </c>
      <c r="BK171" s="140">
        <f>ROUND(I171*H171,2)</f>
        <v>554.39</v>
      </c>
      <c r="BL171" s="17" t="s">
        <v>189</v>
      </c>
      <c r="BM171" s="139" t="s">
        <v>3264</v>
      </c>
    </row>
    <row r="172" spans="2:65" s="1" customFormat="1">
      <c r="B172" s="29"/>
      <c r="D172" s="141" t="s">
        <v>192</v>
      </c>
      <c r="F172" s="142" t="s">
        <v>3263</v>
      </c>
      <c r="L172" s="29"/>
      <c r="M172" s="143"/>
      <c r="T172" s="53"/>
      <c r="AT172" s="17" t="s">
        <v>192</v>
      </c>
      <c r="AU172" s="17" t="s">
        <v>80</v>
      </c>
    </row>
    <row r="173" spans="2:65" s="13" customFormat="1">
      <c r="B173" s="151"/>
      <c r="D173" s="141" t="s">
        <v>196</v>
      </c>
      <c r="F173" s="153" t="s">
        <v>3265</v>
      </c>
      <c r="H173" s="154">
        <v>9.8469999999999995</v>
      </c>
      <c r="L173" s="151"/>
      <c r="M173" s="155"/>
      <c r="T173" s="156"/>
      <c r="AT173" s="152" t="s">
        <v>196</v>
      </c>
      <c r="AU173" s="152" t="s">
        <v>80</v>
      </c>
      <c r="AV173" s="13" t="s">
        <v>190</v>
      </c>
      <c r="AW173" s="13" t="s">
        <v>4</v>
      </c>
      <c r="AX173" s="13" t="s">
        <v>80</v>
      </c>
      <c r="AY173" s="152" t="s">
        <v>182</v>
      </c>
    </row>
    <row r="174" spans="2:65" s="1" customFormat="1" ht="21.75" customHeight="1">
      <c r="B174" s="29"/>
      <c r="C174" s="129" t="s">
        <v>8</v>
      </c>
      <c r="D174" s="129" t="s">
        <v>184</v>
      </c>
      <c r="E174" s="130" t="s">
        <v>3266</v>
      </c>
      <c r="F174" s="131" t="s">
        <v>3267</v>
      </c>
      <c r="G174" s="132" t="s">
        <v>319</v>
      </c>
      <c r="H174" s="133">
        <v>1</v>
      </c>
      <c r="I174" s="134">
        <v>1030</v>
      </c>
      <c r="J174" s="134">
        <f>ROUND(I174*H174,2)</f>
        <v>1030</v>
      </c>
      <c r="K174" s="131" t="s">
        <v>188</v>
      </c>
      <c r="L174" s="29"/>
      <c r="M174" s="135" t="s">
        <v>1</v>
      </c>
      <c r="N174" s="136" t="s">
        <v>38</v>
      </c>
      <c r="O174" s="137">
        <v>0</v>
      </c>
      <c r="P174" s="137">
        <f>O174*H174</f>
        <v>0</v>
      </c>
      <c r="Q174" s="137">
        <v>7.2000000000000005E-4</v>
      </c>
      <c r="R174" s="137">
        <f>Q174*H174</f>
        <v>7.2000000000000005E-4</v>
      </c>
      <c r="S174" s="137">
        <v>0</v>
      </c>
      <c r="T174" s="138">
        <f>S174*H174</f>
        <v>0</v>
      </c>
      <c r="AR174" s="139" t="s">
        <v>189</v>
      </c>
      <c r="AT174" s="139" t="s">
        <v>184</v>
      </c>
      <c r="AU174" s="139" t="s">
        <v>80</v>
      </c>
      <c r="AY174" s="17" t="s">
        <v>182</v>
      </c>
      <c r="BE174" s="140">
        <f>IF(N174="základní",J174,0)</f>
        <v>0</v>
      </c>
      <c r="BF174" s="140">
        <f>IF(N174="snížená",J174,0)</f>
        <v>1030</v>
      </c>
      <c r="BG174" s="140">
        <f>IF(N174="zákl. přenesená",J174,0)</f>
        <v>0</v>
      </c>
      <c r="BH174" s="140">
        <f>IF(N174="sníž. přenesená",J174,0)</f>
        <v>0</v>
      </c>
      <c r="BI174" s="140">
        <f>IF(N174="nulová",J174,0)</f>
        <v>0</v>
      </c>
      <c r="BJ174" s="17" t="s">
        <v>190</v>
      </c>
      <c r="BK174" s="140">
        <f>ROUND(I174*H174,2)</f>
        <v>1030</v>
      </c>
      <c r="BL174" s="17" t="s">
        <v>189</v>
      </c>
      <c r="BM174" s="139" t="s">
        <v>3268</v>
      </c>
    </row>
    <row r="175" spans="2:65" s="1" customFormat="1">
      <c r="B175" s="29"/>
      <c r="D175" s="141" t="s">
        <v>192</v>
      </c>
      <c r="F175" s="142" t="s">
        <v>3267</v>
      </c>
      <c r="L175" s="29"/>
      <c r="M175" s="143"/>
      <c r="T175" s="53"/>
      <c r="AT175" s="17" t="s">
        <v>192</v>
      </c>
      <c r="AU175" s="17" t="s">
        <v>80</v>
      </c>
    </row>
    <row r="176" spans="2:65" s="1" customFormat="1">
      <c r="B176" s="29"/>
      <c r="D176" s="144" t="s">
        <v>194</v>
      </c>
      <c r="F176" s="145" t="s">
        <v>3269</v>
      </c>
      <c r="L176" s="29"/>
      <c r="M176" s="143"/>
      <c r="T176" s="53"/>
      <c r="AT176" s="17" t="s">
        <v>194</v>
      </c>
      <c r="AU176" s="17" t="s">
        <v>80</v>
      </c>
    </row>
    <row r="177" spans="2:65" s="13" customFormat="1">
      <c r="B177" s="151"/>
      <c r="D177" s="141" t="s">
        <v>196</v>
      </c>
      <c r="E177" s="152" t="s">
        <v>1</v>
      </c>
      <c r="F177" s="153" t="s">
        <v>80</v>
      </c>
      <c r="H177" s="154">
        <v>1</v>
      </c>
      <c r="L177" s="151"/>
      <c r="M177" s="155"/>
      <c r="T177" s="156"/>
      <c r="AT177" s="152" t="s">
        <v>196</v>
      </c>
      <c r="AU177" s="152" t="s">
        <v>80</v>
      </c>
      <c r="AV177" s="13" t="s">
        <v>190</v>
      </c>
      <c r="AW177" s="13" t="s">
        <v>27</v>
      </c>
      <c r="AX177" s="13" t="s">
        <v>80</v>
      </c>
      <c r="AY177" s="152" t="s">
        <v>182</v>
      </c>
    </row>
    <row r="178" spans="2:65" s="1" customFormat="1" ht="24.2" customHeight="1">
      <c r="B178" s="29"/>
      <c r="C178" s="163" t="s">
        <v>240</v>
      </c>
      <c r="D178" s="163" t="s">
        <v>325</v>
      </c>
      <c r="E178" s="164" t="s">
        <v>3270</v>
      </c>
      <c r="F178" s="165" t="s">
        <v>3271</v>
      </c>
      <c r="G178" s="166" t="s">
        <v>319</v>
      </c>
      <c r="H178" s="167">
        <v>1</v>
      </c>
      <c r="I178" s="168">
        <v>4030</v>
      </c>
      <c r="J178" s="168">
        <f>ROUND(I178*H178,2)</f>
        <v>4030</v>
      </c>
      <c r="K178" s="165" t="s">
        <v>188</v>
      </c>
      <c r="L178" s="169"/>
      <c r="M178" s="170" t="s">
        <v>1</v>
      </c>
      <c r="N178" s="171" t="s">
        <v>38</v>
      </c>
      <c r="O178" s="137">
        <v>0</v>
      </c>
      <c r="P178" s="137">
        <f>O178*H178</f>
        <v>0</v>
      </c>
      <c r="Q178" s="137">
        <v>1.0500000000000001E-2</v>
      </c>
      <c r="R178" s="137">
        <f>Q178*H178</f>
        <v>1.0500000000000001E-2</v>
      </c>
      <c r="S178" s="137">
        <v>0</v>
      </c>
      <c r="T178" s="138">
        <f>S178*H178</f>
        <v>0</v>
      </c>
      <c r="AR178" s="139" t="s">
        <v>202</v>
      </c>
      <c r="AT178" s="139" t="s">
        <v>325</v>
      </c>
      <c r="AU178" s="139" t="s">
        <v>80</v>
      </c>
      <c r="AY178" s="17" t="s">
        <v>182</v>
      </c>
      <c r="BE178" s="140">
        <f>IF(N178="základní",J178,0)</f>
        <v>0</v>
      </c>
      <c r="BF178" s="140">
        <f>IF(N178="snížená",J178,0)</f>
        <v>4030</v>
      </c>
      <c r="BG178" s="140">
        <f>IF(N178="zákl. přenesená",J178,0)</f>
        <v>0</v>
      </c>
      <c r="BH178" s="140">
        <f>IF(N178="sníž. přenesená",J178,0)</f>
        <v>0</v>
      </c>
      <c r="BI178" s="140">
        <f>IF(N178="nulová",J178,0)</f>
        <v>0</v>
      </c>
      <c r="BJ178" s="17" t="s">
        <v>190</v>
      </c>
      <c r="BK178" s="140">
        <f>ROUND(I178*H178,2)</f>
        <v>4030</v>
      </c>
      <c r="BL178" s="17" t="s">
        <v>189</v>
      </c>
      <c r="BM178" s="139" t="s">
        <v>3272</v>
      </c>
    </row>
    <row r="179" spans="2:65" s="1" customFormat="1">
      <c r="B179" s="29"/>
      <c r="D179" s="141" t="s">
        <v>192</v>
      </c>
      <c r="F179" s="142" t="s">
        <v>3271</v>
      </c>
      <c r="L179" s="29"/>
      <c r="M179" s="143"/>
      <c r="T179" s="53"/>
      <c r="AT179" s="17" t="s">
        <v>192</v>
      </c>
      <c r="AU179" s="17" t="s">
        <v>80</v>
      </c>
    </row>
    <row r="180" spans="2:65" s="13" customFormat="1">
      <c r="B180" s="151"/>
      <c r="D180" s="141" t="s">
        <v>196</v>
      </c>
      <c r="E180" s="152" t="s">
        <v>1</v>
      </c>
      <c r="F180" s="153" t="s">
        <v>80</v>
      </c>
      <c r="H180" s="154">
        <v>1</v>
      </c>
      <c r="L180" s="151"/>
      <c r="M180" s="155"/>
      <c r="T180" s="156"/>
      <c r="AT180" s="152" t="s">
        <v>196</v>
      </c>
      <c r="AU180" s="152" t="s">
        <v>80</v>
      </c>
      <c r="AV180" s="13" t="s">
        <v>190</v>
      </c>
      <c r="AW180" s="13" t="s">
        <v>27</v>
      </c>
      <c r="AX180" s="13" t="s">
        <v>80</v>
      </c>
      <c r="AY180" s="152" t="s">
        <v>182</v>
      </c>
    </row>
    <row r="181" spans="2:65" s="1" customFormat="1" ht="21.75" customHeight="1">
      <c r="B181" s="29"/>
      <c r="C181" s="163" t="s">
        <v>248</v>
      </c>
      <c r="D181" s="163" t="s">
        <v>325</v>
      </c>
      <c r="E181" s="164" t="s">
        <v>3273</v>
      </c>
      <c r="F181" s="165" t="s">
        <v>3274</v>
      </c>
      <c r="G181" s="166" t="s">
        <v>319</v>
      </c>
      <c r="H181" s="167">
        <v>1</v>
      </c>
      <c r="I181" s="168">
        <v>1010</v>
      </c>
      <c r="J181" s="168">
        <f>ROUND(I181*H181,2)</f>
        <v>1010</v>
      </c>
      <c r="K181" s="165" t="s">
        <v>188</v>
      </c>
      <c r="L181" s="169"/>
      <c r="M181" s="170" t="s">
        <v>1</v>
      </c>
      <c r="N181" s="171" t="s">
        <v>38</v>
      </c>
      <c r="O181" s="137">
        <v>0</v>
      </c>
      <c r="P181" s="137">
        <f>O181*H181</f>
        <v>0</v>
      </c>
      <c r="Q181" s="137">
        <v>3.5000000000000001E-3</v>
      </c>
      <c r="R181" s="137">
        <f>Q181*H181</f>
        <v>3.5000000000000001E-3</v>
      </c>
      <c r="S181" s="137">
        <v>0</v>
      </c>
      <c r="T181" s="138">
        <f>S181*H181</f>
        <v>0</v>
      </c>
      <c r="AR181" s="139" t="s">
        <v>202</v>
      </c>
      <c r="AT181" s="139" t="s">
        <v>325</v>
      </c>
      <c r="AU181" s="139" t="s">
        <v>80</v>
      </c>
      <c r="AY181" s="17" t="s">
        <v>182</v>
      </c>
      <c r="BE181" s="140">
        <f>IF(N181="základní",J181,0)</f>
        <v>0</v>
      </c>
      <c r="BF181" s="140">
        <f>IF(N181="snížená",J181,0)</f>
        <v>1010</v>
      </c>
      <c r="BG181" s="140">
        <f>IF(N181="zákl. přenesená",J181,0)</f>
        <v>0</v>
      </c>
      <c r="BH181" s="140">
        <f>IF(N181="sníž. přenesená",J181,0)</f>
        <v>0</v>
      </c>
      <c r="BI181" s="140">
        <f>IF(N181="nulová",J181,0)</f>
        <v>0</v>
      </c>
      <c r="BJ181" s="17" t="s">
        <v>190</v>
      </c>
      <c r="BK181" s="140">
        <f>ROUND(I181*H181,2)</f>
        <v>1010</v>
      </c>
      <c r="BL181" s="17" t="s">
        <v>189</v>
      </c>
      <c r="BM181" s="139" t="s">
        <v>3275</v>
      </c>
    </row>
    <row r="182" spans="2:65" s="1" customFormat="1">
      <c r="B182" s="29"/>
      <c r="D182" s="141" t="s">
        <v>192</v>
      </c>
      <c r="F182" s="142" t="s">
        <v>3274</v>
      </c>
      <c r="L182" s="29"/>
      <c r="M182" s="143"/>
      <c r="T182" s="53"/>
      <c r="AT182" s="17" t="s">
        <v>192</v>
      </c>
      <c r="AU182" s="17" t="s">
        <v>80</v>
      </c>
    </row>
    <row r="183" spans="2:65" s="13" customFormat="1">
      <c r="B183" s="151"/>
      <c r="D183" s="141" t="s">
        <v>196</v>
      </c>
      <c r="E183" s="152" t="s">
        <v>1</v>
      </c>
      <c r="F183" s="153" t="s">
        <v>80</v>
      </c>
      <c r="H183" s="154">
        <v>1</v>
      </c>
      <c r="L183" s="151"/>
      <c r="M183" s="155"/>
      <c r="T183" s="156"/>
      <c r="AT183" s="152" t="s">
        <v>196</v>
      </c>
      <c r="AU183" s="152" t="s">
        <v>80</v>
      </c>
      <c r="AV183" s="13" t="s">
        <v>190</v>
      </c>
      <c r="AW183" s="13" t="s">
        <v>27</v>
      </c>
      <c r="AX183" s="13" t="s">
        <v>80</v>
      </c>
      <c r="AY183" s="152" t="s">
        <v>182</v>
      </c>
    </row>
    <row r="184" spans="2:65" s="1" customFormat="1" ht="24.2" customHeight="1">
      <c r="B184" s="29"/>
      <c r="C184" s="129" t="s">
        <v>262</v>
      </c>
      <c r="D184" s="129" t="s">
        <v>184</v>
      </c>
      <c r="E184" s="130" t="s">
        <v>3276</v>
      </c>
      <c r="F184" s="131" t="s">
        <v>3277</v>
      </c>
      <c r="G184" s="132" t="s">
        <v>319</v>
      </c>
      <c r="H184" s="133">
        <v>1</v>
      </c>
      <c r="I184" s="134">
        <v>1440</v>
      </c>
      <c r="J184" s="134">
        <f>ROUND(I184*H184,2)</f>
        <v>1440</v>
      </c>
      <c r="K184" s="131" t="s">
        <v>188</v>
      </c>
      <c r="L184" s="29"/>
      <c r="M184" s="135" t="s">
        <v>1</v>
      </c>
      <c r="N184" s="136" t="s">
        <v>38</v>
      </c>
      <c r="O184" s="137">
        <v>0</v>
      </c>
      <c r="P184" s="137">
        <f>O184*H184</f>
        <v>0</v>
      </c>
      <c r="Q184" s="137">
        <v>0</v>
      </c>
      <c r="R184" s="137">
        <f>Q184*H184</f>
        <v>0</v>
      </c>
      <c r="S184" s="137">
        <v>0</v>
      </c>
      <c r="T184" s="138">
        <f>S184*H184</f>
        <v>0</v>
      </c>
      <c r="AR184" s="139" t="s">
        <v>189</v>
      </c>
      <c r="AT184" s="139" t="s">
        <v>184</v>
      </c>
      <c r="AU184" s="139" t="s">
        <v>80</v>
      </c>
      <c r="AY184" s="17" t="s">
        <v>182</v>
      </c>
      <c r="BE184" s="140">
        <f>IF(N184="základní",J184,0)</f>
        <v>0</v>
      </c>
      <c r="BF184" s="140">
        <f>IF(N184="snížená",J184,0)</f>
        <v>1440</v>
      </c>
      <c r="BG184" s="140">
        <f>IF(N184="zákl. přenesená",J184,0)</f>
        <v>0</v>
      </c>
      <c r="BH184" s="140">
        <f>IF(N184="sníž. přenesená",J184,0)</f>
        <v>0</v>
      </c>
      <c r="BI184" s="140">
        <f>IF(N184="nulová",J184,0)</f>
        <v>0</v>
      </c>
      <c r="BJ184" s="17" t="s">
        <v>190</v>
      </c>
      <c r="BK184" s="140">
        <f>ROUND(I184*H184,2)</f>
        <v>1440</v>
      </c>
      <c r="BL184" s="17" t="s">
        <v>189</v>
      </c>
      <c r="BM184" s="139" t="s">
        <v>3278</v>
      </c>
    </row>
    <row r="185" spans="2:65" s="1" customFormat="1">
      <c r="B185" s="29"/>
      <c r="D185" s="141" t="s">
        <v>192</v>
      </c>
      <c r="F185" s="142" t="s">
        <v>3277</v>
      </c>
      <c r="L185" s="29"/>
      <c r="M185" s="143"/>
      <c r="T185" s="53"/>
      <c r="AT185" s="17" t="s">
        <v>192</v>
      </c>
      <c r="AU185" s="17" t="s">
        <v>80</v>
      </c>
    </row>
    <row r="186" spans="2:65" s="1" customFormat="1">
      <c r="B186" s="29"/>
      <c r="D186" s="144" t="s">
        <v>194</v>
      </c>
      <c r="F186" s="145" t="s">
        <v>3279</v>
      </c>
      <c r="L186" s="29"/>
      <c r="M186" s="143"/>
      <c r="T186" s="53"/>
      <c r="AT186" s="17" t="s">
        <v>194</v>
      </c>
      <c r="AU186" s="17" t="s">
        <v>80</v>
      </c>
    </row>
    <row r="187" spans="2:65" s="13" customFormat="1">
      <c r="B187" s="151"/>
      <c r="D187" s="141" t="s">
        <v>196</v>
      </c>
      <c r="E187" s="152" t="s">
        <v>1</v>
      </c>
      <c r="F187" s="153" t="s">
        <v>80</v>
      </c>
      <c r="H187" s="154">
        <v>1</v>
      </c>
      <c r="L187" s="151"/>
      <c r="M187" s="155"/>
      <c r="T187" s="156"/>
      <c r="AT187" s="152" t="s">
        <v>196</v>
      </c>
      <c r="AU187" s="152" t="s">
        <v>80</v>
      </c>
      <c r="AV187" s="13" t="s">
        <v>190</v>
      </c>
      <c r="AW187" s="13" t="s">
        <v>27</v>
      </c>
      <c r="AX187" s="13" t="s">
        <v>80</v>
      </c>
      <c r="AY187" s="152" t="s">
        <v>182</v>
      </c>
    </row>
    <row r="188" spans="2:65" s="1" customFormat="1" ht="33" customHeight="1">
      <c r="B188" s="29"/>
      <c r="C188" s="163" t="s">
        <v>271</v>
      </c>
      <c r="D188" s="163" t="s">
        <v>325</v>
      </c>
      <c r="E188" s="164" t="s">
        <v>3280</v>
      </c>
      <c r="F188" s="165" t="s">
        <v>3281</v>
      </c>
      <c r="G188" s="166" t="s">
        <v>319</v>
      </c>
      <c r="H188" s="167">
        <v>1</v>
      </c>
      <c r="I188" s="168">
        <v>1390</v>
      </c>
      <c r="J188" s="168">
        <f>ROUND(I188*H188,2)</f>
        <v>1390</v>
      </c>
      <c r="K188" s="165" t="s">
        <v>188</v>
      </c>
      <c r="L188" s="169"/>
      <c r="M188" s="170" t="s">
        <v>1</v>
      </c>
      <c r="N188" s="171" t="s">
        <v>38</v>
      </c>
      <c r="O188" s="137">
        <v>0</v>
      </c>
      <c r="P188" s="137">
        <f>O188*H188</f>
        <v>0</v>
      </c>
      <c r="Q188" s="137">
        <v>1.9E-3</v>
      </c>
      <c r="R188" s="137">
        <f>Q188*H188</f>
        <v>1.9E-3</v>
      </c>
      <c r="S188" s="137">
        <v>0</v>
      </c>
      <c r="T188" s="138">
        <f>S188*H188</f>
        <v>0</v>
      </c>
      <c r="AR188" s="139" t="s">
        <v>202</v>
      </c>
      <c r="AT188" s="139" t="s">
        <v>325</v>
      </c>
      <c r="AU188" s="139" t="s">
        <v>80</v>
      </c>
      <c r="AY188" s="17" t="s">
        <v>182</v>
      </c>
      <c r="BE188" s="140">
        <f>IF(N188="základní",J188,0)</f>
        <v>0</v>
      </c>
      <c r="BF188" s="140">
        <f>IF(N188="snížená",J188,0)</f>
        <v>1390</v>
      </c>
      <c r="BG188" s="140">
        <f>IF(N188="zákl. přenesená",J188,0)</f>
        <v>0</v>
      </c>
      <c r="BH188" s="140">
        <f>IF(N188="sníž. přenesená",J188,0)</f>
        <v>0</v>
      </c>
      <c r="BI188" s="140">
        <f>IF(N188="nulová",J188,0)</f>
        <v>0</v>
      </c>
      <c r="BJ188" s="17" t="s">
        <v>190</v>
      </c>
      <c r="BK188" s="140">
        <f>ROUND(I188*H188,2)</f>
        <v>1390</v>
      </c>
      <c r="BL188" s="17" t="s">
        <v>189</v>
      </c>
      <c r="BM188" s="139" t="s">
        <v>3282</v>
      </c>
    </row>
    <row r="189" spans="2:65" s="1" customFormat="1" ht="19.5">
      <c r="B189" s="29"/>
      <c r="D189" s="141" t="s">
        <v>192</v>
      </c>
      <c r="F189" s="142" t="s">
        <v>3281</v>
      </c>
      <c r="L189" s="29"/>
      <c r="M189" s="143"/>
      <c r="T189" s="53"/>
      <c r="AT189" s="17" t="s">
        <v>192</v>
      </c>
      <c r="AU189" s="17" t="s">
        <v>80</v>
      </c>
    </row>
    <row r="190" spans="2:65" s="13" customFormat="1">
      <c r="B190" s="151"/>
      <c r="D190" s="141" t="s">
        <v>196</v>
      </c>
      <c r="E190" s="152" t="s">
        <v>1</v>
      </c>
      <c r="F190" s="153" t="s">
        <v>80</v>
      </c>
      <c r="H190" s="154">
        <v>1</v>
      </c>
      <c r="L190" s="151"/>
      <c r="M190" s="155"/>
      <c r="T190" s="156"/>
      <c r="AT190" s="152" t="s">
        <v>196</v>
      </c>
      <c r="AU190" s="152" t="s">
        <v>80</v>
      </c>
      <c r="AV190" s="13" t="s">
        <v>190</v>
      </c>
      <c r="AW190" s="13" t="s">
        <v>27</v>
      </c>
      <c r="AX190" s="13" t="s">
        <v>80</v>
      </c>
      <c r="AY190" s="152" t="s">
        <v>182</v>
      </c>
    </row>
    <row r="191" spans="2:65" s="1" customFormat="1" ht="24.2" customHeight="1">
      <c r="B191" s="29"/>
      <c r="C191" s="129" t="s">
        <v>278</v>
      </c>
      <c r="D191" s="129" t="s">
        <v>184</v>
      </c>
      <c r="E191" s="130" t="s">
        <v>3283</v>
      </c>
      <c r="F191" s="131" t="s">
        <v>3284</v>
      </c>
      <c r="G191" s="132" t="s">
        <v>296</v>
      </c>
      <c r="H191" s="133">
        <v>9.7010000000000005</v>
      </c>
      <c r="I191" s="134">
        <v>32.700000000000003</v>
      </c>
      <c r="J191" s="134">
        <f>ROUND(I191*H191,2)</f>
        <v>317.22000000000003</v>
      </c>
      <c r="K191" s="131" t="s">
        <v>188</v>
      </c>
      <c r="L191" s="29"/>
      <c r="M191" s="135" t="s">
        <v>1</v>
      </c>
      <c r="N191" s="136" t="s">
        <v>38</v>
      </c>
      <c r="O191" s="137">
        <v>0</v>
      </c>
      <c r="P191" s="137">
        <f>O191*H191</f>
        <v>0</v>
      </c>
      <c r="Q191" s="137">
        <v>0</v>
      </c>
      <c r="R191" s="137">
        <f>Q191*H191</f>
        <v>0</v>
      </c>
      <c r="S191" s="137">
        <v>0</v>
      </c>
      <c r="T191" s="138">
        <f>S191*H191</f>
        <v>0</v>
      </c>
      <c r="AR191" s="139" t="s">
        <v>189</v>
      </c>
      <c r="AT191" s="139" t="s">
        <v>184</v>
      </c>
      <c r="AU191" s="139" t="s">
        <v>80</v>
      </c>
      <c r="AY191" s="17" t="s">
        <v>182</v>
      </c>
      <c r="BE191" s="140">
        <f>IF(N191="základní",J191,0)</f>
        <v>0</v>
      </c>
      <c r="BF191" s="140">
        <f>IF(N191="snížená",J191,0)</f>
        <v>317.22000000000003</v>
      </c>
      <c r="BG191" s="140">
        <f>IF(N191="zákl. přenesená",J191,0)</f>
        <v>0</v>
      </c>
      <c r="BH191" s="140">
        <f>IF(N191="sníž. přenesená",J191,0)</f>
        <v>0</v>
      </c>
      <c r="BI191" s="140">
        <f>IF(N191="nulová",J191,0)</f>
        <v>0</v>
      </c>
      <c r="BJ191" s="17" t="s">
        <v>190</v>
      </c>
      <c r="BK191" s="140">
        <f>ROUND(I191*H191,2)</f>
        <v>317.22000000000003</v>
      </c>
      <c r="BL191" s="17" t="s">
        <v>189</v>
      </c>
      <c r="BM191" s="139" t="s">
        <v>3285</v>
      </c>
    </row>
    <row r="192" spans="2:65" s="1" customFormat="1">
      <c r="B192" s="29"/>
      <c r="D192" s="141" t="s">
        <v>192</v>
      </c>
      <c r="F192" s="142" t="s">
        <v>3284</v>
      </c>
      <c r="L192" s="29"/>
      <c r="M192" s="143"/>
      <c r="T192" s="53"/>
      <c r="AT192" s="17" t="s">
        <v>192</v>
      </c>
      <c r="AU192" s="17" t="s">
        <v>80</v>
      </c>
    </row>
    <row r="193" spans="2:65" s="1" customFormat="1">
      <c r="B193" s="29"/>
      <c r="D193" s="144" t="s">
        <v>194</v>
      </c>
      <c r="F193" s="145" t="s">
        <v>3286</v>
      </c>
      <c r="L193" s="29"/>
      <c r="M193" s="143"/>
      <c r="T193" s="53"/>
      <c r="AT193" s="17" t="s">
        <v>194</v>
      </c>
      <c r="AU193" s="17" t="s">
        <v>80</v>
      </c>
    </row>
    <row r="194" spans="2:65" s="12" customFormat="1">
      <c r="B194" s="146"/>
      <c r="D194" s="141" t="s">
        <v>196</v>
      </c>
      <c r="E194" s="147" t="s">
        <v>1</v>
      </c>
      <c r="F194" s="148" t="s">
        <v>3260</v>
      </c>
      <c r="H194" s="147" t="s">
        <v>1</v>
      </c>
      <c r="L194" s="146"/>
      <c r="M194" s="149"/>
      <c r="T194" s="150"/>
      <c r="AT194" s="147" t="s">
        <v>196</v>
      </c>
      <c r="AU194" s="147" t="s">
        <v>80</v>
      </c>
      <c r="AV194" s="12" t="s">
        <v>80</v>
      </c>
      <c r="AW194" s="12" t="s">
        <v>27</v>
      </c>
      <c r="AX194" s="12" t="s">
        <v>72</v>
      </c>
      <c r="AY194" s="147" t="s">
        <v>182</v>
      </c>
    </row>
    <row r="195" spans="2:65" s="13" customFormat="1">
      <c r="B195" s="151"/>
      <c r="D195" s="141" t="s">
        <v>196</v>
      </c>
      <c r="E195" s="152" t="s">
        <v>1</v>
      </c>
      <c r="F195" s="153" t="s">
        <v>3261</v>
      </c>
      <c r="H195" s="154">
        <v>9.7010000000000005</v>
      </c>
      <c r="L195" s="151"/>
      <c r="M195" s="155"/>
      <c r="T195" s="156"/>
      <c r="AT195" s="152" t="s">
        <v>196</v>
      </c>
      <c r="AU195" s="152" t="s">
        <v>80</v>
      </c>
      <c r="AV195" s="13" t="s">
        <v>190</v>
      </c>
      <c r="AW195" s="13" t="s">
        <v>27</v>
      </c>
      <c r="AX195" s="13" t="s">
        <v>80</v>
      </c>
      <c r="AY195" s="152" t="s">
        <v>182</v>
      </c>
    </row>
    <row r="196" spans="2:65" s="1" customFormat="1" ht="16.5" customHeight="1">
      <c r="B196" s="29"/>
      <c r="C196" s="129" t="s">
        <v>399</v>
      </c>
      <c r="D196" s="129" t="s">
        <v>184</v>
      </c>
      <c r="E196" s="130" t="s">
        <v>3287</v>
      </c>
      <c r="F196" s="131" t="s">
        <v>3288</v>
      </c>
      <c r="G196" s="132" t="s">
        <v>296</v>
      </c>
      <c r="H196" s="133">
        <v>9.7010000000000005</v>
      </c>
      <c r="I196" s="134">
        <v>23</v>
      </c>
      <c r="J196" s="134">
        <f>ROUND(I196*H196,2)</f>
        <v>223.12</v>
      </c>
      <c r="K196" s="131" t="s">
        <v>188</v>
      </c>
      <c r="L196" s="29"/>
      <c r="M196" s="135" t="s">
        <v>1</v>
      </c>
      <c r="N196" s="136" t="s">
        <v>38</v>
      </c>
      <c r="O196" s="137">
        <v>0</v>
      </c>
      <c r="P196" s="137">
        <f>O196*H196</f>
        <v>0</v>
      </c>
      <c r="Q196" s="137">
        <v>0</v>
      </c>
      <c r="R196" s="137">
        <f>Q196*H196</f>
        <v>0</v>
      </c>
      <c r="S196" s="137">
        <v>0</v>
      </c>
      <c r="T196" s="138">
        <f>S196*H196</f>
        <v>0</v>
      </c>
      <c r="AR196" s="139" t="s">
        <v>189</v>
      </c>
      <c r="AT196" s="139" t="s">
        <v>184</v>
      </c>
      <c r="AU196" s="139" t="s">
        <v>80</v>
      </c>
      <c r="AY196" s="17" t="s">
        <v>182</v>
      </c>
      <c r="BE196" s="140">
        <f>IF(N196="základní",J196,0)</f>
        <v>0</v>
      </c>
      <c r="BF196" s="140">
        <f>IF(N196="snížená",J196,0)</f>
        <v>223.12</v>
      </c>
      <c r="BG196" s="140">
        <f>IF(N196="zákl. přenesená",J196,0)</f>
        <v>0</v>
      </c>
      <c r="BH196" s="140">
        <f>IF(N196="sníž. přenesená",J196,0)</f>
        <v>0</v>
      </c>
      <c r="BI196" s="140">
        <f>IF(N196="nulová",J196,0)</f>
        <v>0</v>
      </c>
      <c r="BJ196" s="17" t="s">
        <v>190</v>
      </c>
      <c r="BK196" s="140">
        <f>ROUND(I196*H196,2)</f>
        <v>223.12</v>
      </c>
      <c r="BL196" s="17" t="s">
        <v>189</v>
      </c>
      <c r="BM196" s="139" t="s">
        <v>3289</v>
      </c>
    </row>
    <row r="197" spans="2:65" s="1" customFormat="1">
      <c r="B197" s="29"/>
      <c r="D197" s="141" t="s">
        <v>192</v>
      </c>
      <c r="F197" s="142" t="s">
        <v>3288</v>
      </c>
      <c r="L197" s="29"/>
      <c r="M197" s="143"/>
      <c r="T197" s="53"/>
      <c r="AT197" s="17" t="s">
        <v>192</v>
      </c>
      <c r="AU197" s="17" t="s">
        <v>80</v>
      </c>
    </row>
    <row r="198" spans="2:65" s="1" customFormat="1">
      <c r="B198" s="29"/>
      <c r="D198" s="144" t="s">
        <v>194</v>
      </c>
      <c r="F198" s="145" t="s">
        <v>3290</v>
      </c>
      <c r="L198" s="29"/>
      <c r="M198" s="143"/>
      <c r="T198" s="53"/>
      <c r="AT198" s="17" t="s">
        <v>194</v>
      </c>
      <c r="AU198" s="17" t="s">
        <v>80</v>
      </c>
    </row>
    <row r="199" spans="2:65" s="12" customFormat="1">
      <c r="B199" s="146"/>
      <c r="D199" s="141" t="s">
        <v>196</v>
      </c>
      <c r="E199" s="147" t="s">
        <v>1</v>
      </c>
      <c r="F199" s="148" t="s">
        <v>3260</v>
      </c>
      <c r="H199" s="147" t="s">
        <v>1</v>
      </c>
      <c r="L199" s="146"/>
      <c r="M199" s="149"/>
      <c r="T199" s="150"/>
      <c r="AT199" s="147" t="s">
        <v>196</v>
      </c>
      <c r="AU199" s="147" t="s">
        <v>80</v>
      </c>
      <c r="AV199" s="12" t="s">
        <v>80</v>
      </c>
      <c r="AW199" s="12" t="s">
        <v>27</v>
      </c>
      <c r="AX199" s="12" t="s">
        <v>72</v>
      </c>
      <c r="AY199" s="147" t="s">
        <v>182</v>
      </c>
    </row>
    <row r="200" spans="2:65" s="13" customFormat="1">
      <c r="B200" s="151"/>
      <c r="D200" s="141" t="s">
        <v>196</v>
      </c>
      <c r="E200" s="152" t="s">
        <v>1</v>
      </c>
      <c r="F200" s="153" t="s">
        <v>3261</v>
      </c>
      <c r="H200" s="154">
        <v>9.7010000000000005</v>
      </c>
      <c r="L200" s="151"/>
      <c r="M200" s="155"/>
      <c r="T200" s="156"/>
      <c r="AT200" s="152" t="s">
        <v>196</v>
      </c>
      <c r="AU200" s="152" t="s">
        <v>80</v>
      </c>
      <c r="AV200" s="13" t="s">
        <v>190</v>
      </c>
      <c r="AW200" s="13" t="s">
        <v>27</v>
      </c>
      <c r="AX200" s="13" t="s">
        <v>80</v>
      </c>
      <c r="AY200" s="152" t="s">
        <v>182</v>
      </c>
    </row>
    <row r="201" spans="2:65" s="1" customFormat="1" ht="16.5" customHeight="1">
      <c r="B201" s="29"/>
      <c r="C201" s="129" t="s">
        <v>411</v>
      </c>
      <c r="D201" s="129" t="s">
        <v>184</v>
      </c>
      <c r="E201" s="130" t="s">
        <v>3291</v>
      </c>
      <c r="F201" s="131" t="s">
        <v>3292</v>
      </c>
      <c r="G201" s="132" t="s">
        <v>319</v>
      </c>
      <c r="H201" s="133">
        <v>1</v>
      </c>
      <c r="I201" s="134">
        <v>1570</v>
      </c>
      <c r="J201" s="134">
        <f>ROUND(I201*H201,2)</f>
        <v>1570</v>
      </c>
      <c r="K201" s="131" t="s">
        <v>188</v>
      </c>
      <c r="L201" s="29"/>
      <c r="M201" s="135" t="s">
        <v>1</v>
      </c>
      <c r="N201" s="136" t="s">
        <v>38</v>
      </c>
      <c r="O201" s="137">
        <v>0</v>
      </c>
      <c r="P201" s="137">
        <f>O201*H201</f>
        <v>0</v>
      </c>
      <c r="Q201" s="137">
        <v>0.04</v>
      </c>
      <c r="R201" s="137">
        <f>Q201*H201</f>
        <v>0.04</v>
      </c>
      <c r="S201" s="137">
        <v>0</v>
      </c>
      <c r="T201" s="138">
        <f>S201*H201</f>
        <v>0</v>
      </c>
      <c r="AR201" s="139" t="s">
        <v>189</v>
      </c>
      <c r="AT201" s="139" t="s">
        <v>184</v>
      </c>
      <c r="AU201" s="139" t="s">
        <v>80</v>
      </c>
      <c r="AY201" s="17" t="s">
        <v>182</v>
      </c>
      <c r="BE201" s="140">
        <f>IF(N201="základní",J201,0)</f>
        <v>0</v>
      </c>
      <c r="BF201" s="140">
        <f>IF(N201="snížená",J201,0)</f>
        <v>1570</v>
      </c>
      <c r="BG201" s="140">
        <f>IF(N201="zákl. přenesená",J201,0)</f>
        <v>0</v>
      </c>
      <c r="BH201" s="140">
        <f>IF(N201="sníž. přenesená",J201,0)</f>
        <v>0</v>
      </c>
      <c r="BI201" s="140">
        <f>IF(N201="nulová",J201,0)</f>
        <v>0</v>
      </c>
      <c r="BJ201" s="17" t="s">
        <v>190</v>
      </c>
      <c r="BK201" s="140">
        <f>ROUND(I201*H201,2)</f>
        <v>1570</v>
      </c>
      <c r="BL201" s="17" t="s">
        <v>189</v>
      </c>
      <c r="BM201" s="139" t="s">
        <v>3293</v>
      </c>
    </row>
    <row r="202" spans="2:65" s="1" customFormat="1">
      <c r="B202" s="29"/>
      <c r="D202" s="141" t="s">
        <v>192</v>
      </c>
      <c r="F202" s="142" t="s">
        <v>3292</v>
      </c>
      <c r="L202" s="29"/>
      <c r="M202" s="143"/>
      <c r="T202" s="53"/>
      <c r="AT202" s="17" t="s">
        <v>192</v>
      </c>
      <c r="AU202" s="17" t="s">
        <v>80</v>
      </c>
    </row>
    <row r="203" spans="2:65" s="1" customFormat="1">
      <c r="B203" s="29"/>
      <c r="D203" s="144" t="s">
        <v>194</v>
      </c>
      <c r="F203" s="145" t="s">
        <v>3294</v>
      </c>
      <c r="L203" s="29"/>
      <c r="M203" s="143"/>
      <c r="T203" s="53"/>
      <c r="AT203" s="17" t="s">
        <v>194</v>
      </c>
      <c r="AU203" s="17" t="s">
        <v>80</v>
      </c>
    </row>
    <row r="204" spans="2:65" s="13" customFormat="1">
      <c r="B204" s="151"/>
      <c r="D204" s="141" t="s">
        <v>196</v>
      </c>
      <c r="E204" s="152" t="s">
        <v>1</v>
      </c>
      <c r="F204" s="153" t="s">
        <v>80</v>
      </c>
      <c r="H204" s="154">
        <v>1</v>
      </c>
      <c r="L204" s="151"/>
      <c r="M204" s="155"/>
      <c r="T204" s="156"/>
      <c r="AT204" s="152" t="s">
        <v>196</v>
      </c>
      <c r="AU204" s="152" t="s">
        <v>80</v>
      </c>
      <c r="AV204" s="13" t="s">
        <v>190</v>
      </c>
      <c r="AW204" s="13" t="s">
        <v>27</v>
      </c>
      <c r="AX204" s="13" t="s">
        <v>80</v>
      </c>
      <c r="AY204" s="152" t="s">
        <v>182</v>
      </c>
    </row>
    <row r="205" spans="2:65" s="1" customFormat="1" ht="24.2" customHeight="1">
      <c r="B205" s="29"/>
      <c r="C205" s="163" t="s">
        <v>418</v>
      </c>
      <c r="D205" s="163" t="s">
        <v>325</v>
      </c>
      <c r="E205" s="164" t="s">
        <v>3295</v>
      </c>
      <c r="F205" s="165" t="s">
        <v>3296</v>
      </c>
      <c r="G205" s="166" t="s">
        <v>319</v>
      </c>
      <c r="H205" s="167">
        <v>1</v>
      </c>
      <c r="I205" s="168">
        <v>1170</v>
      </c>
      <c r="J205" s="168">
        <f>ROUND(I205*H205,2)</f>
        <v>1170</v>
      </c>
      <c r="K205" s="165" t="s">
        <v>188</v>
      </c>
      <c r="L205" s="169"/>
      <c r="M205" s="170" t="s">
        <v>1</v>
      </c>
      <c r="N205" s="171" t="s">
        <v>38</v>
      </c>
      <c r="O205" s="137">
        <v>0</v>
      </c>
      <c r="P205" s="137">
        <f>O205*H205</f>
        <v>0</v>
      </c>
      <c r="Q205" s="137">
        <v>1.3299999999999999E-2</v>
      </c>
      <c r="R205" s="137">
        <f>Q205*H205</f>
        <v>1.3299999999999999E-2</v>
      </c>
      <c r="S205" s="137">
        <v>0</v>
      </c>
      <c r="T205" s="138">
        <f>S205*H205</f>
        <v>0</v>
      </c>
      <c r="AR205" s="139" t="s">
        <v>202</v>
      </c>
      <c r="AT205" s="139" t="s">
        <v>325</v>
      </c>
      <c r="AU205" s="139" t="s">
        <v>80</v>
      </c>
      <c r="AY205" s="17" t="s">
        <v>182</v>
      </c>
      <c r="BE205" s="140">
        <f>IF(N205="základní",J205,0)</f>
        <v>0</v>
      </c>
      <c r="BF205" s="140">
        <f>IF(N205="snížená",J205,0)</f>
        <v>1170</v>
      </c>
      <c r="BG205" s="140">
        <f>IF(N205="zákl. přenesená",J205,0)</f>
        <v>0</v>
      </c>
      <c r="BH205" s="140">
        <f>IF(N205="sníž. přenesená",J205,0)</f>
        <v>0</v>
      </c>
      <c r="BI205" s="140">
        <f>IF(N205="nulová",J205,0)</f>
        <v>0</v>
      </c>
      <c r="BJ205" s="17" t="s">
        <v>190</v>
      </c>
      <c r="BK205" s="140">
        <f>ROUND(I205*H205,2)</f>
        <v>1170</v>
      </c>
      <c r="BL205" s="17" t="s">
        <v>189</v>
      </c>
      <c r="BM205" s="139" t="s">
        <v>3297</v>
      </c>
    </row>
    <row r="206" spans="2:65" s="1" customFormat="1" ht="19.5">
      <c r="B206" s="29"/>
      <c r="D206" s="141" t="s">
        <v>192</v>
      </c>
      <c r="F206" s="142" t="s">
        <v>3296</v>
      </c>
      <c r="L206" s="29"/>
      <c r="M206" s="143"/>
      <c r="T206" s="53"/>
      <c r="AT206" s="17" t="s">
        <v>192</v>
      </c>
      <c r="AU206" s="17" t="s">
        <v>80</v>
      </c>
    </row>
    <row r="207" spans="2:65" s="13" customFormat="1">
      <c r="B207" s="151"/>
      <c r="D207" s="141" t="s">
        <v>196</v>
      </c>
      <c r="E207" s="152" t="s">
        <v>1</v>
      </c>
      <c r="F207" s="153" t="s">
        <v>80</v>
      </c>
      <c r="H207" s="154">
        <v>1</v>
      </c>
      <c r="L207" s="151"/>
      <c r="M207" s="155"/>
      <c r="T207" s="156"/>
      <c r="AT207" s="152" t="s">
        <v>196</v>
      </c>
      <c r="AU207" s="152" t="s">
        <v>80</v>
      </c>
      <c r="AV207" s="13" t="s">
        <v>190</v>
      </c>
      <c r="AW207" s="13" t="s">
        <v>27</v>
      </c>
      <c r="AX207" s="13" t="s">
        <v>80</v>
      </c>
      <c r="AY207" s="152" t="s">
        <v>182</v>
      </c>
    </row>
    <row r="208" spans="2:65" s="11" customFormat="1" ht="25.9" customHeight="1">
      <c r="B208" s="118"/>
      <c r="D208" s="119" t="s">
        <v>71</v>
      </c>
      <c r="E208" s="120" t="s">
        <v>180</v>
      </c>
      <c r="F208" s="120" t="s">
        <v>181</v>
      </c>
      <c r="J208" s="121">
        <f>BK208</f>
        <v>4043.88</v>
      </c>
      <c r="L208" s="118"/>
      <c r="M208" s="122"/>
      <c r="P208" s="123">
        <f>P209+P215</f>
        <v>4.9043480000000006</v>
      </c>
      <c r="R208" s="123">
        <f>R209+R215</f>
        <v>2.4252500000000003E-3</v>
      </c>
      <c r="T208" s="124">
        <f>T209+T215</f>
        <v>0</v>
      </c>
      <c r="AR208" s="119" t="s">
        <v>80</v>
      </c>
      <c r="AT208" s="125" t="s">
        <v>71</v>
      </c>
      <c r="AU208" s="125" t="s">
        <v>72</v>
      </c>
      <c r="AY208" s="119" t="s">
        <v>182</v>
      </c>
      <c r="BK208" s="126">
        <f>BK209+BK215</f>
        <v>4043.88</v>
      </c>
    </row>
    <row r="209" spans="2:65" s="11" customFormat="1" ht="22.9" customHeight="1">
      <c r="B209" s="118"/>
      <c r="D209" s="119" t="s">
        <v>71</v>
      </c>
      <c r="E209" s="127" t="s">
        <v>80</v>
      </c>
      <c r="F209" s="127" t="s">
        <v>183</v>
      </c>
      <c r="J209" s="128">
        <f>BK209</f>
        <v>3341.52</v>
      </c>
      <c r="L209" s="118"/>
      <c r="M209" s="122"/>
      <c r="P209" s="123">
        <f>SUM(P210:P214)</f>
        <v>4.1670720000000001</v>
      </c>
      <c r="R209" s="123">
        <f>SUM(R210:R214)</f>
        <v>0</v>
      </c>
      <c r="T209" s="124">
        <f>SUM(T210:T214)</f>
        <v>0</v>
      </c>
      <c r="AR209" s="119" t="s">
        <v>80</v>
      </c>
      <c r="AT209" s="125" t="s">
        <v>71</v>
      </c>
      <c r="AU209" s="125" t="s">
        <v>80</v>
      </c>
      <c r="AY209" s="119" t="s">
        <v>182</v>
      </c>
      <c r="BK209" s="126">
        <f>SUM(BK210:BK214)</f>
        <v>3341.52</v>
      </c>
    </row>
    <row r="210" spans="2:65" s="1" customFormat="1" ht="33" customHeight="1">
      <c r="B210" s="29"/>
      <c r="C210" s="129" t="s">
        <v>3087</v>
      </c>
      <c r="D210" s="129" t="s">
        <v>184</v>
      </c>
      <c r="E210" s="130" t="s">
        <v>3298</v>
      </c>
      <c r="F210" s="131" t="s">
        <v>3299</v>
      </c>
      <c r="G210" s="132" t="s">
        <v>296</v>
      </c>
      <c r="H210" s="133">
        <v>5.6159999999999997</v>
      </c>
      <c r="I210" s="134">
        <v>595</v>
      </c>
      <c r="J210" s="134">
        <f>ROUND(I210*H210,2)</f>
        <v>3341.52</v>
      </c>
      <c r="K210" s="131" t="s">
        <v>188</v>
      </c>
      <c r="L210" s="29"/>
      <c r="M210" s="135" t="s">
        <v>1</v>
      </c>
      <c r="N210" s="136" t="s">
        <v>38</v>
      </c>
      <c r="O210" s="137">
        <v>0.74199999999999999</v>
      </c>
      <c r="P210" s="137">
        <f>O210*H210</f>
        <v>4.1670720000000001</v>
      </c>
      <c r="Q210" s="137">
        <v>0</v>
      </c>
      <c r="R210" s="137">
        <f>Q210*H210</f>
        <v>0</v>
      </c>
      <c r="S210" s="137">
        <v>0</v>
      </c>
      <c r="T210" s="138">
        <f>S210*H210</f>
        <v>0</v>
      </c>
      <c r="AR210" s="139" t="s">
        <v>189</v>
      </c>
      <c r="AT210" s="139" t="s">
        <v>184</v>
      </c>
      <c r="AU210" s="139" t="s">
        <v>190</v>
      </c>
      <c r="AY210" s="17" t="s">
        <v>182</v>
      </c>
      <c r="BE210" s="140">
        <f>IF(N210="základní",J210,0)</f>
        <v>0</v>
      </c>
      <c r="BF210" s="140">
        <f>IF(N210="snížená",J210,0)</f>
        <v>3341.52</v>
      </c>
      <c r="BG210" s="140">
        <f>IF(N210="zákl. přenesená",J210,0)</f>
        <v>0</v>
      </c>
      <c r="BH210" s="140">
        <f>IF(N210="sníž. přenesená",J210,0)</f>
        <v>0</v>
      </c>
      <c r="BI210" s="140">
        <f>IF(N210="nulová",J210,0)</f>
        <v>0</v>
      </c>
      <c r="BJ210" s="17" t="s">
        <v>190</v>
      </c>
      <c r="BK210" s="140">
        <f>ROUND(I210*H210,2)</f>
        <v>3341.52</v>
      </c>
      <c r="BL210" s="17" t="s">
        <v>189</v>
      </c>
      <c r="BM210" s="139" t="s">
        <v>3300</v>
      </c>
    </row>
    <row r="211" spans="2:65" s="1" customFormat="1" ht="19.5">
      <c r="B211" s="29"/>
      <c r="D211" s="141" t="s">
        <v>192</v>
      </c>
      <c r="F211" s="142" t="s">
        <v>3301</v>
      </c>
      <c r="L211" s="29"/>
      <c r="M211" s="143"/>
      <c r="T211" s="53"/>
      <c r="AT211" s="17" t="s">
        <v>192</v>
      </c>
      <c r="AU211" s="17" t="s">
        <v>190</v>
      </c>
    </row>
    <row r="212" spans="2:65" s="1" customFormat="1">
      <c r="B212" s="29"/>
      <c r="D212" s="144" t="s">
        <v>194</v>
      </c>
      <c r="F212" s="145" t="s">
        <v>3302</v>
      </c>
      <c r="L212" s="29"/>
      <c r="M212" s="143"/>
      <c r="T212" s="53"/>
      <c r="AT212" s="17" t="s">
        <v>194</v>
      </c>
      <c r="AU212" s="17" t="s">
        <v>190</v>
      </c>
    </row>
    <row r="213" spans="2:65" s="12" customFormat="1">
      <c r="B213" s="146"/>
      <c r="D213" s="141" t="s">
        <v>196</v>
      </c>
      <c r="E213" s="147" t="s">
        <v>1</v>
      </c>
      <c r="F213" s="148" t="s">
        <v>3303</v>
      </c>
      <c r="H213" s="147" t="s">
        <v>1</v>
      </c>
      <c r="L213" s="146"/>
      <c r="M213" s="149"/>
      <c r="T213" s="150"/>
      <c r="AT213" s="147" t="s">
        <v>196</v>
      </c>
      <c r="AU213" s="147" t="s">
        <v>190</v>
      </c>
      <c r="AV213" s="12" t="s">
        <v>80</v>
      </c>
      <c r="AW213" s="12" t="s">
        <v>27</v>
      </c>
      <c r="AX213" s="12" t="s">
        <v>72</v>
      </c>
      <c r="AY213" s="147" t="s">
        <v>182</v>
      </c>
    </row>
    <row r="214" spans="2:65" s="13" customFormat="1">
      <c r="B214" s="151"/>
      <c r="D214" s="141" t="s">
        <v>196</v>
      </c>
      <c r="E214" s="152" t="s">
        <v>1</v>
      </c>
      <c r="F214" s="153" t="s">
        <v>3304</v>
      </c>
      <c r="H214" s="154">
        <v>5.6159999999999997</v>
      </c>
      <c r="L214" s="151"/>
      <c r="M214" s="155"/>
      <c r="T214" s="156"/>
      <c r="AT214" s="152" t="s">
        <v>196</v>
      </c>
      <c r="AU214" s="152" t="s">
        <v>190</v>
      </c>
      <c r="AV214" s="13" t="s">
        <v>190</v>
      </c>
      <c r="AW214" s="13" t="s">
        <v>27</v>
      </c>
      <c r="AX214" s="13" t="s">
        <v>80</v>
      </c>
      <c r="AY214" s="152" t="s">
        <v>182</v>
      </c>
    </row>
    <row r="215" spans="2:65" s="11" customFormat="1" ht="22.9" customHeight="1">
      <c r="B215" s="118"/>
      <c r="D215" s="119" t="s">
        <v>71</v>
      </c>
      <c r="E215" s="127" t="s">
        <v>202</v>
      </c>
      <c r="F215" s="127" t="s">
        <v>3305</v>
      </c>
      <c r="J215" s="128">
        <f>BK215</f>
        <v>702.36</v>
      </c>
      <c r="L215" s="118"/>
      <c r="M215" s="122"/>
      <c r="P215" s="123">
        <f>SUM(P216:P225)</f>
        <v>0.73727600000000004</v>
      </c>
      <c r="R215" s="123">
        <f>SUM(R216:R225)</f>
        <v>2.4252500000000003E-3</v>
      </c>
      <c r="T215" s="124">
        <f>SUM(T216:T225)</f>
        <v>0</v>
      </c>
      <c r="AR215" s="119" t="s">
        <v>80</v>
      </c>
      <c r="AT215" s="125" t="s">
        <v>71</v>
      </c>
      <c r="AU215" s="125" t="s">
        <v>80</v>
      </c>
      <c r="AY215" s="119" t="s">
        <v>182</v>
      </c>
      <c r="BK215" s="126">
        <f>SUM(BK216:BK225)</f>
        <v>702.36</v>
      </c>
    </row>
    <row r="216" spans="2:65" s="1" customFormat="1" ht="16.5" customHeight="1">
      <c r="B216" s="29"/>
      <c r="C216" s="129" t="s">
        <v>3010</v>
      </c>
      <c r="D216" s="129" t="s">
        <v>184</v>
      </c>
      <c r="E216" s="130" t="s">
        <v>3306</v>
      </c>
      <c r="F216" s="131" t="s">
        <v>3307</v>
      </c>
      <c r="G216" s="132" t="s">
        <v>296</v>
      </c>
      <c r="H216" s="133">
        <v>9.7010000000000005</v>
      </c>
      <c r="I216" s="134">
        <v>56.8</v>
      </c>
      <c r="J216" s="134">
        <f>ROUND(I216*H216,2)</f>
        <v>551.02</v>
      </c>
      <c r="K216" s="131" t="s">
        <v>188</v>
      </c>
      <c r="L216" s="29"/>
      <c r="M216" s="135" t="s">
        <v>1</v>
      </c>
      <c r="N216" s="136" t="s">
        <v>38</v>
      </c>
      <c r="O216" s="137">
        <v>5.3999999999999999E-2</v>
      </c>
      <c r="P216" s="137">
        <f>O216*H216</f>
        <v>0.52385400000000004</v>
      </c>
      <c r="Q216" s="137">
        <v>1.9000000000000001E-4</v>
      </c>
      <c r="R216" s="137">
        <f>Q216*H216</f>
        <v>1.8431900000000002E-3</v>
      </c>
      <c r="S216" s="137">
        <v>0</v>
      </c>
      <c r="T216" s="138">
        <f>S216*H216</f>
        <v>0</v>
      </c>
      <c r="AR216" s="139" t="s">
        <v>189</v>
      </c>
      <c r="AT216" s="139" t="s">
        <v>184</v>
      </c>
      <c r="AU216" s="139" t="s">
        <v>190</v>
      </c>
      <c r="AY216" s="17" t="s">
        <v>182</v>
      </c>
      <c r="BE216" s="140">
        <f>IF(N216="základní",J216,0)</f>
        <v>0</v>
      </c>
      <c r="BF216" s="140">
        <f>IF(N216="snížená",J216,0)</f>
        <v>551.02</v>
      </c>
      <c r="BG216" s="140">
        <f>IF(N216="zákl. přenesená",J216,0)</f>
        <v>0</v>
      </c>
      <c r="BH216" s="140">
        <f>IF(N216="sníž. přenesená",J216,0)</f>
        <v>0</v>
      </c>
      <c r="BI216" s="140">
        <f>IF(N216="nulová",J216,0)</f>
        <v>0</v>
      </c>
      <c r="BJ216" s="17" t="s">
        <v>190</v>
      </c>
      <c r="BK216" s="140">
        <f>ROUND(I216*H216,2)</f>
        <v>551.02</v>
      </c>
      <c r="BL216" s="17" t="s">
        <v>189</v>
      </c>
      <c r="BM216" s="139" t="s">
        <v>3308</v>
      </c>
    </row>
    <row r="217" spans="2:65" s="1" customFormat="1">
      <c r="B217" s="29"/>
      <c r="D217" s="141" t="s">
        <v>192</v>
      </c>
      <c r="F217" s="142" t="s">
        <v>3309</v>
      </c>
      <c r="L217" s="29"/>
      <c r="M217" s="143"/>
      <c r="T217" s="53"/>
      <c r="AT217" s="17" t="s">
        <v>192</v>
      </c>
      <c r="AU217" s="17" t="s">
        <v>190</v>
      </c>
    </row>
    <row r="218" spans="2:65" s="1" customFormat="1">
      <c r="B218" s="29"/>
      <c r="D218" s="144" t="s">
        <v>194</v>
      </c>
      <c r="F218" s="145" t="s">
        <v>3310</v>
      </c>
      <c r="L218" s="29"/>
      <c r="M218" s="143"/>
      <c r="T218" s="53"/>
      <c r="AT218" s="17" t="s">
        <v>194</v>
      </c>
      <c r="AU218" s="17" t="s">
        <v>190</v>
      </c>
    </row>
    <row r="219" spans="2:65" s="12" customFormat="1">
      <c r="B219" s="146"/>
      <c r="D219" s="141" t="s">
        <v>196</v>
      </c>
      <c r="E219" s="147" t="s">
        <v>1</v>
      </c>
      <c r="F219" s="148" t="s">
        <v>3260</v>
      </c>
      <c r="H219" s="147" t="s">
        <v>1</v>
      </c>
      <c r="L219" s="146"/>
      <c r="M219" s="149"/>
      <c r="T219" s="150"/>
      <c r="AT219" s="147" t="s">
        <v>196</v>
      </c>
      <c r="AU219" s="147" t="s">
        <v>190</v>
      </c>
      <c r="AV219" s="12" t="s">
        <v>80</v>
      </c>
      <c r="AW219" s="12" t="s">
        <v>27</v>
      </c>
      <c r="AX219" s="12" t="s">
        <v>72</v>
      </c>
      <c r="AY219" s="147" t="s">
        <v>182</v>
      </c>
    </row>
    <row r="220" spans="2:65" s="13" customFormat="1">
      <c r="B220" s="151"/>
      <c r="D220" s="141" t="s">
        <v>196</v>
      </c>
      <c r="E220" s="152" t="s">
        <v>1</v>
      </c>
      <c r="F220" s="153" t="s">
        <v>3261</v>
      </c>
      <c r="H220" s="154">
        <v>9.7010000000000005</v>
      </c>
      <c r="L220" s="151"/>
      <c r="M220" s="155"/>
      <c r="T220" s="156"/>
      <c r="AT220" s="152" t="s">
        <v>196</v>
      </c>
      <c r="AU220" s="152" t="s">
        <v>190</v>
      </c>
      <c r="AV220" s="13" t="s">
        <v>190</v>
      </c>
      <c r="AW220" s="13" t="s">
        <v>27</v>
      </c>
      <c r="AX220" s="13" t="s">
        <v>80</v>
      </c>
      <c r="AY220" s="152" t="s">
        <v>182</v>
      </c>
    </row>
    <row r="221" spans="2:65" s="1" customFormat="1" ht="21.75" customHeight="1">
      <c r="B221" s="29"/>
      <c r="C221" s="129" t="s">
        <v>3079</v>
      </c>
      <c r="D221" s="129" t="s">
        <v>184</v>
      </c>
      <c r="E221" s="130" t="s">
        <v>3311</v>
      </c>
      <c r="F221" s="131" t="s">
        <v>3312</v>
      </c>
      <c r="G221" s="132" t="s">
        <v>296</v>
      </c>
      <c r="H221" s="133">
        <v>9.7010000000000005</v>
      </c>
      <c r="I221" s="134">
        <v>15.6</v>
      </c>
      <c r="J221" s="134">
        <f>ROUND(I221*H221,2)</f>
        <v>151.34</v>
      </c>
      <c r="K221" s="131" t="s">
        <v>188</v>
      </c>
      <c r="L221" s="29"/>
      <c r="M221" s="135" t="s">
        <v>1</v>
      </c>
      <c r="N221" s="136" t="s">
        <v>38</v>
      </c>
      <c r="O221" s="137">
        <v>2.1999999999999999E-2</v>
      </c>
      <c r="P221" s="137">
        <f>O221*H221</f>
        <v>0.213422</v>
      </c>
      <c r="Q221" s="137">
        <v>6.0000000000000002E-5</v>
      </c>
      <c r="R221" s="137">
        <f>Q221*H221</f>
        <v>5.8206000000000002E-4</v>
      </c>
      <c r="S221" s="137">
        <v>0</v>
      </c>
      <c r="T221" s="138">
        <f>S221*H221</f>
        <v>0</v>
      </c>
      <c r="AR221" s="139" t="s">
        <v>189</v>
      </c>
      <c r="AT221" s="139" t="s">
        <v>184</v>
      </c>
      <c r="AU221" s="139" t="s">
        <v>190</v>
      </c>
      <c r="AY221" s="17" t="s">
        <v>182</v>
      </c>
      <c r="BE221" s="140">
        <f>IF(N221="základní",J221,0)</f>
        <v>0</v>
      </c>
      <c r="BF221" s="140">
        <f>IF(N221="snížená",J221,0)</f>
        <v>151.34</v>
      </c>
      <c r="BG221" s="140">
        <f>IF(N221="zákl. přenesená",J221,0)</f>
        <v>0</v>
      </c>
      <c r="BH221" s="140">
        <f>IF(N221="sníž. přenesená",J221,0)</f>
        <v>0</v>
      </c>
      <c r="BI221" s="140">
        <f>IF(N221="nulová",J221,0)</f>
        <v>0</v>
      </c>
      <c r="BJ221" s="17" t="s">
        <v>190</v>
      </c>
      <c r="BK221" s="140">
        <f>ROUND(I221*H221,2)</f>
        <v>151.34</v>
      </c>
      <c r="BL221" s="17" t="s">
        <v>189</v>
      </c>
      <c r="BM221" s="139" t="s">
        <v>3313</v>
      </c>
    </row>
    <row r="222" spans="2:65" s="1" customFormat="1">
      <c r="B222" s="29"/>
      <c r="D222" s="141" t="s">
        <v>192</v>
      </c>
      <c r="F222" s="142" t="s">
        <v>3314</v>
      </c>
      <c r="L222" s="29"/>
      <c r="M222" s="143"/>
      <c r="T222" s="53"/>
      <c r="AT222" s="17" t="s">
        <v>192</v>
      </c>
      <c r="AU222" s="17" t="s">
        <v>190</v>
      </c>
    </row>
    <row r="223" spans="2:65" s="1" customFormat="1">
      <c r="B223" s="29"/>
      <c r="D223" s="144" t="s">
        <v>194</v>
      </c>
      <c r="F223" s="145" t="s">
        <v>3315</v>
      </c>
      <c r="L223" s="29"/>
      <c r="M223" s="143"/>
      <c r="T223" s="53"/>
      <c r="AT223" s="17" t="s">
        <v>194</v>
      </c>
      <c r="AU223" s="17" t="s">
        <v>190</v>
      </c>
    </row>
    <row r="224" spans="2:65" s="12" customFormat="1">
      <c r="B224" s="146"/>
      <c r="D224" s="141" t="s">
        <v>196</v>
      </c>
      <c r="E224" s="147" t="s">
        <v>1</v>
      </c>
      <c r="F224" s="148" t="s">
        <v>3260</v>
      </c>
      <c r="H224" s="147" t="s">
        <v>1</v>
      </c>
      <c r="L224" s="146"/>
      <c r="M224" s="149"/>
      <c r="T224" s="150"/>
      <c r="AT224" s="147" t="s">
        <v>196</v>
      </c>
      <c r="AU224" s="147" t="s">
        <v>190</v>
      </c>
      <c r="AV224" s="12" t="s">
        <v>80</v>
      </c>
      <c r="AW224" s="12" t="s">
        <v>27</v>
      </c>
      <c r="AX224" s="12" t="s">
        <v>72</v>
      </c>
      <c r="AY224" s="147" t="s">
        <v>182</v>
      </c>
    </row>
    <row r="225" spans="2:51" s="13" customFormat="1">
      <c r="B225" s="151"/>
      <c r="D225" s="141" t="s">
        <v>196</v>
      </c>
      <c r="E225" s="152" t="s">
        <v>1</v>
      </c>
      <c r="F225" s="153" t="s">
        <v>3261</v>
      </c>
      <c r="H225" s="154">
        <v>9.7010000000000005</v>
      </c>
      <c r="L225" s="151"/>
      <c r="M225" s="184"/>
      <c r="N225" s="185"/>
      <c r="O225" s="185"/>
      <c r="P225" s="185"/>
      <c r="Q225" s="185"/>
      <c r="R225" s="185"/>
      <c r="S225" s="185"/>
      <c r="T225" s="186"/>
      <c r="AT225" s="152" t="s">
        <v>196</v>
      </c>
      <c r="AU225" s="152" t="s">
        <v>190</v>
      </c>
      <c r="AV225" s="13" t="s">
        <v>190</v>
      </c>
      <c r="AW225" s="13" t="s">
        <v>27</v>
      </c>
      <c r="AX225" s="13" t="s">
        <v>80</v>
      </c>
      <c r="AY225" s="152" t="s">
        <v>182</v>
      </c>
    </row>
    <row r="226" spans="2:51" s="1" customFormat="1" ht="6.95" customHeight="1">
      <c r="B226" s="41"/>
      <c r="C226" s="42"/>
      <c r="D226" s="42"/>
      <c r="E226" s="42"/>
      <c r="F226" s="42"/>
      <c r="G226" s="42"/>
      <c r="H226" s="42"/>
      <c r="I226" s="42"/>
      <c r="J226" s="42"/>
      <c r="K226" s="42"/>
      <c r="L226" s="29"/>
    </row>
  </sheetData>
  <sheetProtection algorithmName="SHA-512" hashValue="s8rJODtTVfW7IIO3LCr2MwJBz53MjLmuN4fPybKmbpuwqd9j99k3FVnSWe/C3l9x86MQuJyaZ3m9Svxr2sHRjg==" saltValue="kIsy4oVFjVYpOMfUg03fMQ==" spinCount="100000" sheet="1" objects="1" scenarios="1" formatColumns="0" formatRows="0" autoFilter="0"/>
  <autoFilter ref="C119:K225" xr:uid="{00000000-0009-0000-0000-000004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hyperlinks>
    <hyperlink ref="F124" r:id="rId1" xr:uid="{00000000-0004-0000-0400-000000000000}"/>
    <hyperlink ref="F129" r:id="rId2" xr:uid="{00000000-0004-0000-0400-000001000000}"/>
    <hyperlink ref="F134" r:id="rId3" xr:uid="{00000000-0004-0000-0400-000002000000}"/>
    <hyperlink ref="F139" r:id="rId4" xr:uid="{00000000-0004-0000-0400-000003000000}"/>
    <hyperlink ref="F144" r:id="rId5" xr:uid="{00000000-0004-0000-0400-000004000000}"/>
    <hyperlink ref="F149" r:id="rId6" xr:uid="{00000000-0004-0000-0400-000005000000}"/>
    <hyperlink ref="F158" r:id="rId7" xr:uid="{00000000-0004-0000-0400-000006000000}"/>
    <hyperlink ref="F163" r:id="rId8" xr:uid="{00000000-0004-0000-0400-000007000000}"/>
    <hyperlink ref="F168" r:id="rId9" xr:uid="{00000000-0004-0000-0400-000008000000}"/>
    <hyperlink ref="F176" r:id="rId10" xr:uid="{00000000-0004-0000-0400-000009000000}"/>
    <hyperlink ref="F186" r:id="rId11" xr:uid="{00000000-0004-0000-0400-00000A000000}"/>
    <hyperlink ref="F193" r:id="rId12" xr:uid="{00000000-0004-0000-0400-00000B000000}"/>
    <hyperlink ref="F198" r:id="rId13" xr:uid="{00000000-0004-0000-0400-00000C000000}"/>
    <hyperlink ref="F203" r:id="rId14" xr:uid="{00000000-0004-0000-0400-00000D000000}"/>
    <hyperlink ref="F212" r:id="rId15" xr:uid="{00000000-0004-0000-0400-00000E000000}"/>
    <hyperlink ref="F218" r:id="rId16" xr:uid="{00000000-0004-0000-0400-00000F000000}"/>
    <hyperlink ref="F223" r:id="rId17" xr:uid="{00000000-0004-0000-0400-00001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80"/>
  <sheetViews>
    <sheetView showGridLines="0" workbookViewId="0">
      <selection activeCell="E21" sqref="E2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7" t="s">
        <v>93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4.95" customHeight="1">
      <c r="B4" s="20"/>
      <c r="D4" s="21" t="s">
        <v>110</v>
      </c>
      <c r="L4" s="20"/>
      <c r="M4" s="86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21" t="str">
        <f>'Rekapitulace stavby'!K6</f>
        <v>Rodinný dům</v>
      </c>
      <c r="F7" s="222"/>
      <c r="G7" s="222"/>
      <c r="H7" s="222"/>
      <c r="L7" s="20"/>
    </row>
    <row r="8" spans="2:46" s="1" customFormat="1" ht="12" customHeight="1">
      <c r="B8" s="29"/>
      <c r="D8" s="26" t="s">
        <v>123</v>
      </c>
      <c r="L8" s="29"/>
    </row>
    <row r="9" spans="2:46" s="1" customFormat="1" ht="16.5" customHeight="1">
      <c r="B9" s="29"/>
      <c r="E9" s="211" t="s">
        <v>3316</v>
      </c>
      <c r="F9" s="220"/>
      <c r="G9" s="220"/>
      <c r="H9" s="220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6" t="s">
        <v>15</v>
      </c>
      <c r="F11" s="24" t="s">
        <v>16</v>
      </c>
      <c r="I11" s="26" t="s">
        <v>17</v>
      </c>
      <c r="J11" s="24" t="s">
        <v>1</v>
      </c>
      <c r="L11" s="29"/>
    </row>
    <row r="12" spans="2:46" s="1" customFormat="1" ht="12" customHeight="1">
      <c r="B12" s="29"/>
      <c r="D12" s="26" t="s">
        <v>19</v>
      </c>
      <c r="F12" s="24"/>
      <c r="I12" s="26" t="s">
        <v>20</v>
      </c>
      <c r="J12" s="49">
        <f>'Rekapitulace stavby'!AN8</f>
        <v>0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6" t="s">
        <v>21</v>
      </c>
      <c r="I14" s="26" t="s">
        <v>22</v>
      </c>
      <c r="J14" s="24" t="s">
        <v>1</v>
      </c>
      <c r="L14" s="29"/>
    </row>
    <row r="15" spans="2:46" s="1" customFormat="1" ht="18" customHeight="1">
      <c r="B15" s="29"/>
      <c r="E15" s="24"/>
      <c r="I15" s="26" t="s">
        <v>23</v>
      </c>
      <c r="J15" s="24" t="s">
        <v>1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6" t="s">
        <v>24</v>
      </c>
      <c r="I17" s="26" t="s">
        <v>22</v>
      </c>
      <c r="J17" s="24" t="str">
        <f>'Rekapitulace stavby'!AN13</f>
        <v/>
      </c>
      <c r="L17" s="29"/>
    </row>
    <row r="18" spans="2:12" s="1" customFormat="1" ht="18" customHeight="1">
      <c r="B18" s="29"/>
      <c r="E18" s="195" t="str">
        <f>'Rekapitulace stavby'!E14</f>
        <v xml:space="preserve"> </v>
      </c>
      <c r="F18" s="195"/>
      <c r="G18" s="195"/>
      <c r="H18" s="195"/>
      <c r="I18" s="26" t="s">
        <v>23</v>
      </c>
      <c r="J18" s="24" t="str">
        <f>'Rekapitulace stavby'!AN14</f>
        <v/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6" t="s">
        <v>26</v>
      </c>
      <c r="I20" s="26" t="s">
        <v>22</v>
      </c>
      <c r="J20" s="24"/>
      <c r="L20" s="29"/>
    </row>
    <row r="21" spans="2:12" s="1" customFormat="1" ht="18" customHeight="1">
      <c r="B21" s="29"/>
      <c r="E21" s="24"/>
      <c r="I21" s="26" t="s">
        <v>23</v>
      </c>
      <c r="J21" s="24"/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6" t="s">
        <v>28</v>
      </c>
      <c r="I23" s="26" t="s">
        <v>22</v>
      </c>
      <c r="J23" s="24" t="s">
        <v>29</v>
      </c>
      <c r="L23" s="29"/>
    </row>
    <row r="24" spans="2:12" s="1" customFormat="1" ht="18" customHeight="1">
      <c r="B24" s="29"/>
      <c r="E24" s="24" t="s">
        <v>30</v>
      </c>
      <c r="I24" s="26" t="s">
        <v>23</v>
      </c>
      <c r="J24" s="24" t="s">
        <v>1</v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6" t="s">
        <v>31</v>
      </c>
      <c r="L26" s="29"/>
    </row>
    <row r="27" spans="2:12" s="7" customFormat="1" ht="16.5" customHeight="1">
      <c r="B27" s="87"/>
      <c r="E27" s="197" t="s">
        <v>1</v>
      </c>
      <c r="F27" s="197"/>
      <c r="G27" s="197"/>
      <c r="H27" s="197"/>
      <c r="L27" s="87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8" t="s">
        <v>32</v>
      </c>
      <c r="J30" s="63">
        <f>ROUND(J126, 2)</f>
        <v>134866.84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34</v>
      </c>
      <c r="I32" s="32" t="s">
        <v>33</v>
      </c>
      <c r="J32" s="32" t="s">
        <v>35</v>
      </c>
      <c r="L32" s="29"/>
    </row>
    <row r="33" spans="2:12" s="1" customFormat="1" ht="14.45" customHeight="1">
      <c r="B33" s="29"/>
      <c r="D33" s="52" t="s">
        <v>36</v>
      </c>
      <c r="E33" s="26" t="s">
        <v>37</v>
      </c>
      <c r="F33" s="89">
        <f>ROUND((SUM(BE126:BE279)),  2)</f>
        <v>0</v>
      </c>
      <c r="I33" s="90">
        <v>0.21</v>
      </c>
      <c r="J33" s="89">
        <f>ROUND(((SUM(BE126:BE279))*I33),  2)</f>
        <v>0</v>
      </c>
      <c r="L33" s="29"/>
    </row>
    <row r="34" spans="2:12" s="1" customFormat="1" ht="14.45" customHeight="1">
      <c r="B34" s="29"/>
      <c r="E34" s="26" t="s">
        <v>38</v>
      </c>
      <c r="F34" s="89">
        <f>ROUND((SUM(BF126:BF279)),  2)</f>
        <v>134866.84</v>
      </c>
      <c r="I34" s="90">
        <v>0.12</v>
      </c>
      <c r="J34" s="89">
        <f>ROUND(((SUM(BF126:BF279))*I34),  2)</f>
        <v>16184.02</v>
      </c>
      <c r="L34" s="29"/>
    </row>
    <row r="35" spans="2:12" s="1" customFormat="1" ht="14.45" hidden="1" customHeight="1">
      <c r="B35" s="29"/>
      <c r="E35" s="26" t="s">
        <v>39</v>
      </c>
      <c r="F35" s="89">
        <f>ROUND((SUM(BG126:BG279)),  2)</f>
        <v>0</v>
      </c>
      <c r="I35" s="90">
        <v>0.21</v>
      </c>
      <c r="J35" s="89">
        <f>0</f>
        <v>0</v>
      </c>
      <c r="L35" s="29"/>
    </row>
    <row r="36" spans="2:12" s="1" customFormat="1" ht="14.45" hidden="1" customHeight="1">
      <c r="B36" s="29"/>
      <c r="E36" s="26" t="s">
        <v>40</v>
      </c>
      <c r="F36" s="89">
        <f>ROUND((SUM(BH126:BH279)),  2)</f>
        <v>0</v>
      </c>
      <c r="I36" s="90">
        <v>0.12</v>
      </c>
      <c r="J36" s="89">
        <f>0</f>
        <v>0</v>
      </c>
      <c r="L36" s="29"/>
    </row>
    <row r="37" spans="2:12" s="1" customFormat="1" ht="14.45" hidden="1" customHeight="1">
      <c r="B37" s="29"/>
      <c r="E37" s="26" t="s">
        <v>41</v>
      </c>
      <c r="F37" s="89">
        <f>ROUND((SUM(BI126:BI279)),  2)</f>
        <v>0</v>
      </c>
      <c r="I37" s="90">
        <v>0</v>
      </c>
      <c r="J37" s="89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1"/>
      <c r="D39" s="92" t="s">
        <v>42</v>
      </c>
      <c r="E39" s="54"/>
      <c r="F39" s="54"/>
      <c r="G39" s="93" t="s">
        <v>43</v>
      </c>
      <c r="H39" s="94" t="s">
        <v>44</v>
      </c>
      <c r="I39" s="54"/>
      <c r="J39" s="95">
        <f>SUM(J30:J37)</f>
        <v>151050.85999999999</v>
      </c>
      <c r="K39" s="96"/>
      <c r="L39" s="29"/>
    </row>
    <row r="40" spans="2:12" s="1" customFormat="1" ht="14.45" customHeight="1">
      <c r="B40" s="29"/>
      <c r="L40" s="29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29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9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29"/>
      <c r="D61" s="40" t="s">
        <v>47</v>
      </c>
      <c r="E61" s="31"/>
      <c r="F61" s="97" t="s">
        <v>48</v>
      </c>
      <c r="G61" s="40" t="s">
        <v>47</v>
      </c>
      <c r="H61" s="31"/>
      <c r="I61" s="31"/>
      <c r="J61" s="98" t="s">
        <v>48</v>
      </c>
      <c r="K61" s="31"/>
      <c r="L61" s="29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29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9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29"/>
      <c r="D76" s="40" t="s">
        <v>47</v>
      </c>
      <c r="E76" s="31"/>
      <c r="F76" s="97" t="s">
        <v>48</v>
      </c>
      <c r="G76" s="40" t="s">
        <v>47</v>
      </c>
      <c r="H76" s="31"/>
      <c r="I76" s="31"/>
      <c r="J76" s="98" t="s">
        <v>48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21" t="s">
        <v>134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6" t="s">
        <v>14</v>
      </c>
      <c r="L84" s="29"/>
    </row>
    <row r="85" spans="2:47" s="1" customFormat="1" ht="16.5" customHeight="1">
      <c r="B85" s="29"/>
      <c r="E85" s="221" t="str">
        <f>E7</f>
        <v>Rodinný dům</v>
      </c>
      <c r="F85" s="222"/>
      <c r="G85" s="222"/>
      <c r="H85" s="222"/>
      <c r="L85" s="29"/>
    </row>
    <row r="86" spans="2:47" s="1" customFormat="1" ht="12" customHeight="1">
      <c r="B86" s="29"/>
      <c r="C86" s="26" t="s">
        <v>123</v>
      </c>
      <c r="L86" s="29"/>
    </row>
    <row r="87" spans="2:47" s="1" customFormat="1" ht="16.5" customHeight="1">
      <c r="B87" s="29"/>
      <c r="E87" s="211" t="str">
        <f>E9</f>
        <v>SO.05 - Přípojka kanalizace</v>
      </c>
      <c r="F87" s="220"/>
      <c r="G87" s="220"/>
      <c r="H87" s="220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6" t="s">
        <v>19</v>
      </c>
      <c r="F89" s="24">
        <f>F12</f>
        <v>0</v>
      </c>
      <c r="I89" s="26" t="s">
        <v>20</v>
      </c>
      <c r="J89" s="49">
        <f>IF(J12="","",J12)</f>
        <v>0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6" t="s">
        <v>21</v>
      </c>
      <c r="F91" s="24">
        <f>E15</f>
        <v>0</v>
      </c>
      <c r="I91" s="26" t="s">
        <v>26</v>
      </c>
      <c r="J91" s="27">
        <f>E21</f>
        <v>0</v>
      </c>
      <c r="L91" s="29"/>
    </row>
    <row r="92" spans="2:47" s="1" customFormat="1" ht="15.2" customHeight="1">
      <c r="B92" s="29"/>
      <c r="C92" s="26" t="s">
        <v>24</v>
      </c>
      <c r="F92" s="24" t="str">
        <f>IF(E18="","",E18)</f>
        <v xml:space="preserve"> </v>
      </c>
      <c r="I92" s="26" t="s">
        <v>28</v>
      </c>
      <c r="J92" s="27" t="str">
        <f>E24</f>
        <v>Adam Růžička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9" t="s">
        <v>135</v>
      </c>
      <c r="D94" s="91"/>
      <c r="E94" s="91"/>
      <c r="F94" s="91"/>
      <c r="G94" s="91"/>
      <c r="H94" s="91"/>
      <c r="I94" s="91"/>
      <c r="J94" s="100" t="s">
        <v>136</v>
      </c>
      <c r="K94" s="91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101" t="s">
        <v>137</v>
      </c>
      <c r="J96" s="63">
        <f>J126</f>
        <v>134866.84000000003</v>
      </c>
      <c r="L96" s="29"/>
      <c r="AU96" s="17" t="s">
        <v>138</v>
      </c>
    </row>
    <row r="97" spans="2:12" s="8" customFormat="1" ht="24.95" customHeight="1">
      <c r="B97" s="102"/>
      <c r="D97" s="103" t="s">
        <v>139</v>
      </c>
      <c r="E97" s="104"/>
      <c r="F97" s="104"/>
      <c r="G97" s="104"/>
      <c r="H97" s="104"/>
      <c r="I97" s="104"/>
      <c r="J97" s="105">
        <f>J127</f>
        <v>134553.02000000002</v>
      </c>
      <c r="L97" s="102"/>
    </row>
    <row r="98" spans="2:12" s="9" customFormat="1" ht="19.899999999999999" customHeight="1">
      <c r="B98" s="106"/>
      <c r="D98" s="107" t="s">
        <v>140</v>
      </c>
      <c r="E98" s="108"/>
      <c r="F98" s="108"/>
      <c r="G98" s="108"/>
      <c r="H98" s="108"/>
      <c r="I98" s="108"/>
      <c r="J98" s="109">
        <f>J128</f>
        <v>72397.53</v>
      </c>
      <c r="L98" s="106"/>
    </row>
    <row r="99" spans="2:12" s="9" customFormat="1" ht="19.899999999999999" customHeight="1">
      <c r="B99" s="106"/>
      <c r="D99" s="107" t="s">
        <v>143</v>
      </c>
      <c r="E99" s="108"/>
      <c r="F99" s="108"/>
      <c r="G99" s="108"/>
      <c r="H99" s="108"/>
      <c r="I99" s="108"/>
      <c r="J99" s="109">
        <f>J204</f>
        <v>9164.7000000000007</v>
      </c>
      <c r="L99" s="106"/>
    </row>
    <row r="100" spans="2:12" s="9" customFormat="1" ht="19.899999999999999" customHeight="1">
      <c r="B100" s="106"/>
      <c r="D100" s="107" t="s">
        <v>3003</v>
      </c>
      <c r="E100" s="108"/>
      <c r="F100" s="108"/>
      <c r="G100" s="108"/>
      <c r="H100" s="108"/>
      <c r="I100" s="108"/>
      <c r="J100" s="109">
        <f>J223</f>
        <v>2634.88</v>
      </c>
      <c r="L100" s="106"/>
    </row>
    <row r="101" spans="2:12" s="9" customFormat="1" ht="19.899999999999999" customHeight="1">
      <c r="B101" s="106"/>
      <c r="D101" s="107" t="s">
        <v>3206</v>
      </c>
      <c r="E101" s="108"/>
      <c r="F101" s="108"/>
      <c r="G101" s="108"/>
      <c r="H101" s="108"/>
      <c r="I101" s="108"/>
      <c r="J101" s="109">
        <f>J234</f>
        <v>34849.880000000005</v>
      </c>
      <c r="L101" s="106"/>
    </row>
    <row r="102" spans="2:12" s="9" customFormat="1" ht="19.899999999999999" customHeight="1">
      <c r="B102" s="106"/>
      <c r="D102" s="107" t="s">
        <v>145</v>
      </c>
      <c r="E102" s="108"/>
      <c r="F102" s="108"/>
      <c r="G102" s="108"/>
      <c r="H102" s="108"/>
      <c r="I102" s="108"/>
      <c r="J102" s="109">
        <f>J258</f>
        <v>807.59</v>
      </c>
      <c r="L102" s="106"/>
    </row>
    <row r="103" spans="2:12" s="9" customFormat="1" ht="19.899999999999999" customHeight="1">
      <c r="B103" s="106"/>
      <c r="D103" s="107" t="s">
        <v>3317</v>
      </c>
      <c r="E103" s="108"/>
      <c r="F103" s="108"/>
      <c r="G103" s="108"/>
      <c r="H103" s="108"/>
      <c r="I103" s="108"/>
      <c r="J103" s="109">
        <f>J263</f>
        <v>5067.3</v>
      </c>
      <c r="L103" s="106"/>
    </row>
    <row r="104" spans="2:12" s="9" customFormat="1" ht="19.899999999999999" customHeight="1">
      <c r="B104" s="106"/>
      <c r="D104" s="107" t="s">
        <v>146</v>
      </c>
      <c r="E104" s="108"/>
      <c r="F104" s="108"/>
      <c r="G104" s="108"/>
      <c r="H104" s="108"/>
      <c r="I104" s="108"/>
      <c r="J104" s="109">
        <f>J267</f>
        <v>9631.14</v>
      </c>
      <c r="L104" s="106"/>
    </row>
    <row r="105" spans="2:12" s="8" customFormat="1" ht="24.95" customHeight="1">
      <c r="B105" s="102"/>
      <c r="D105" s="103" t="s">
        <v>147</v>
      </c>
      <c r="E105" s="104"/>
      <c r="F105" s="104"/>
      <c r="G105" s="104"/>
      <c r="H105" s="104"/>
      <c r="I105" s="104"/>
      <c r="J105" s="105">
        <f>J274</f>
        <v>313.82</v>
      </c>
      <c r="L105" s="102"/>
    </row>
    <row r="106" spans="2:12" s="9" customFormat="1" ht="19.899999999999999" customHeight="1">
      <c r="B106" s="106"/>
      <c r="D106" s="107" t="s">
        <v>3318</v>
      </c>
      <c r="E106" s="108"/>
      <c r="F106" s="108"/>
      <c r="G106" s="108"/>
      <c r="H106" s="108"/>
      <c r="I106" s="108"/>
      <c r="J106" s="109">
        <f>J275</f>
        <v>313.82</v>
      </c>
      <c r="L106" s="106"/>
    </row>
    <row r="107" spans="2:12" s="1" customFormat="1" ht="21.75" customHeight="1">
      <c r="B107" s="29"/>
      <c r="L107" s="29"/>
    </row>
    <row r="108" spans="2:12" s="1" customFormat="1" ht="6.95" customHeight="1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29"/>
    </row>
    <row r="112" spans="2:12" s="1" customFormat="1" ht="6.95" customHeight="1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29"/>
    </row>
    <row r="113" spans="2:63" s="1" customFormat="1" ht="24.95" customHeight="1">
      <c r="B113" s="29"/>
      <c r="C113" s="21" t="s">
        <v>167</v>
      </c>
      <c r="L113" s="29"/>
    </row>
    <row r="114" spans="2:63" s="1" customFormat="1" ht="6.95" customHeight="1">
      <c r="B114" s="29"/>
      <c r="L114" s="29"/>
    </row>
    <row r="115" spans="2:63" s="1" customFormat="1" ht="12" customHeight="1">
      <c r="B115" s="29"/>
      <c r="C115" s="26" t="s">
        <v>14</v>
      </c>
      <c r="L115" s="29"/>
    </row>
    <row r="116" spans="2:63" s="1" customFormat="1" ht="16.5" customHeight="1">
      <c r="B116" s="29"/>
      <c r="E116" s="221" t="str">
        <f>E7</f>
        <v>Rodinný dům</v>
      </c>
      <c r="F116" s="222"/>
      <c r="G116" s="222"/>
      <c r="H116" s="222"/>
      <c r="L116" s="29"/>
    </row>
    <row r="117" spans="2:63" s="1" customFormat="1" ht="12" customHeight="1">
      <c r="B117" s="29"/>
      <c r="C117" s="26" t="s">
        <v>123</v>
      </c>
      <c r="L117" s="29"/>
    </row>
    <row r="118" spans="2:63" s="1" customFormat="1" ht="16.5" customHeight="1">
      <c r="B118" s="29"/>
      <c r="E118" s="211" t="str">
        <f>E9</f>
        <v>SO.05 - Přípojka kanalizace</v>
      </c>
      <c r="F118" s="220"/>
      <c r="G118" s="220"/>
      <c r="H118" s="220"/>
      <c r="L118" s="29"/>
    </row>
    <row r="119" spans="2:63" s="1" customFormat="1" ht="6.95" customHeight="1">
      <c r="B119" s="29"/>
      <c r="L119" s="29"/>
    </row>
    <row r="120" spans="2:63" s="1" customFormat="1" ht="12" customHeight="1">
      <c r="B120" s="29"/>
      <c r="C120" s="26" t="s">
        <v>19</v>
      </c>
      <c r="F120" s="24">
        <f>F12</f>
        <v>0</v>
      </c>
      <c r="I120" s="26" t="s">
        <v>20</v>
      </c>
      <c r="J120" s="49">
        <f>IF(J12="","",J12)</f>
        <v>0</v>
      </c>
      <c r="L120" s="29"/>
    </row>
    <row r="121" spans="2:63" s="1" customFormat="1" ht="6.95" customHeight="1">
      <c r="B121" s="29"/>
      <c r="L121" s="29"/>
    </row>
    <row r="122" spans="2:63" s="1" customFormat="1" ht="15.2" customHeight="1">
      <c r="B122" s="29"/>
      <c r="C122" s="26" t="s">
        <v>21</v>
      </c>
      <c r="F122" s="24">
        <f>E15</f>
        <v>0</v>
      </c>
      <c r="I122" s="26" t="s">
        <v>26</v>
      </c>
      <c r="J122" s="27">
        <f>E21</f>
        <v>0</v>
      </c>
      <c r="L122" s="29"/>
    </row>
    <row r="123" spans="2:63" s="1" customFormat="1" ht="15.2" customHeight="1">
      <c r="B123" s="29"/>
      <c r="C123" s="26" t="s">
        <v>24</v>
      </c>
      <c r="F123" s="24" t="str">
        <f>IF(E18="","",E18)</f>
        <v xml:space="preserve"> </v>
      </c>
      <c r="I123" s="26" t="s">
        <v>28</v>
      </c>
      <c r="J123" s="27" t="str">
        <f>E24</f>
        <v>Adam Růžička</v>
      </c>
      <c r="L123" s="29"/>
    </row>
    <row r="124" spans="2:63" s="1" customFormat="1" ht="10.35" customHeight="1">
      <c r="B124" s="29"/>
      <c r="L124" s="29"/>
    </row>
    <row r="125" spans="2:63" s="10" customFormat="1" ht="29.25" customHeight="1">
      <c r="B125" s="110"/>
      <c r="C125" s="111" t="s">
        <v>168</v>
      </c>
      <c r="D125" s="112" t="s">
        <v>57</v>
      </c>
      <c r="E125" s="112" t="s">
        <v>53</v>
      </c>
      <c r="F125" s="112" t="s">
        <v>54</v>
      </c>
      <c r="G125" s="112" t="s">
        <v>169</v>
      </c>
      <c r="H125" s="112" t="s">
        <v>170</v>
      </c>
      <c r="I125" s="112" t="s">
        <v>171</v>
      </c>
      <c r="J125" s="112" t="s">
        <v>136</v>
      </c>
      <c r="K125" s="113" t="s">
        <v>172</v>
      </c>
      <c r="L125" s="110"/>
      <c r="M125" s="56" t="s">
        <v>1</v>
      </c>
      <c r="N125" s="57" t="s">
        <v>36</v>
      </c>
      <c r="O125" s="57" t="s">
        <v>173</v>
      </c>
      <c r="P125" s="57" t="s">
        <v>174</v>
      </c>
      <c r="Q125" s="57" t="s">
        <v>175</v>
      </c>
      <c r="R125" s="57" t="s">
        <v>176</v>
      </c>
      <c r="S125" s="57" t="s">
        <v>177</v>
      </c>
      <c r="T125" s="58" t="s">
        <v>178</v>
      </c>
    </row>
    <row r="126" spans="2:63" s="1" customFormat="1" ht="22.9" customHeight="1">
      <c r="B126" s="29"/>
      <c r="C126" s="61" t="s">
        <v>179</v>
      </c>
      <c r="J126" s="114">
        <f>BK126</f>
        <v>134866.84000000003</v>
      </c>
      <c r="L126" s="29"/>
      <c r="M126" s="59"/>
      <c r="N126" s="50"/>
      <c r="O126" s="50"/>
      <c r="P126" s="115">
        <f>P127+P274</f>
        <v>114.73128100000001</v>
      </c>
      <c r="Q126" s="50"/>
      <c r="R126" s="115">
        <f>R127+R274</f>
        <v>13.942281169999999</v>
      </c>
      <c r="S126" s="50"/>
      <c r="T126" s="116">
        <f>T127+T274</f>
        <v>1.509708</v>
      </c>
      <c r="AT126" s="17" t="s">
        <v>71</v>
      </c>
      <c r="AU126" s="17" t="s">
        <v>138</v>
      </c>
      <c r="BK126" s="117">
        <f>BK127+BK274</f>
        <v>134866.84000000003</v>
      </c>
    </row>
    <row r="127" spans="2:63" s="11" customFormat="1" ht="25.9" customHeight="1">
      <c r="B127" s="118"/>
      <c r="D127" s="119" t="s">
        <v>71</v>
      </c>
      <c r="E127" s="120" t="s">
        <v>180</v>
      </c>
      <c r="F127" s="120" t="s">
        <v>181</v>
      </c>
      <c r="J127" s="121">
        <f>BK127</f>
        <v>134553.02000000002</v>
      </c>
      <c r="L127" s="118"/>
      <c r="M127" s="122"/>
      <c r="P127" s="123">
        <f>P128+P204+P223+P234+P258+P263+P267</f>
        <v>114.73128100000001</v>
      </c>
      <c r="R127" s="123">
        <f>R128+R204+R223+R234+R258+R263+R267</f>
        <v>13.942281169999999</v>
      </c>
      <c r="T127" s="124">
        <f>T128+T204+T223+T234+T258+T263+T267</f>
        <v>1.509708</v>
      </c>
      <c r="AR127" s="119" t="s">
        <v>80</v>
      </c>
      <c r="AT127" s="125" t="s">
        <v>71</v>
      </c>
      <c r="AU127" s="125" t="s">
        <v>72</v>
      </c>
      <c r="AY127" s="119" t="s">
        <v>182</v>
      </c>
      <c r="BK127" s="126">
        <f>BK128+BK204+BK223+BK234+BK258+BK263+BK267</f>
        <v>134553.02000000002</v>
      </c>
    </row>
    <row r="128" spans="2:63" s="11" customFormat="1" ht="22.9" customHeight="1">
      <c r="B128" s="118"/>
      <c r="D128" s="119" t="s">
        <v>71</v>
      </c>
      <c r="E128" s="127" t="s">
        <v>80</v>
      </c>
      <c r="F128" s="127" t="s">
        <v>183</v>
      </c>
      <c r="J128" s="128">
        <f>BK128</f>
        <v>72397.53</v>
      </c>
      <c r="L128" s="118"/>
      <c r="M128" s="122"/>
      <c r="P128" s="123">
        <f>SUM(P129:P203)</f>
        <v>76.983120999999997</v>
      </c>
      <c r="R128" s="123">
        <f>SUM(R129:R203)</f>
        <v>2.6533600000000001E-2</v>
      </c>
      <c r="T128" s="124">
        <f>SUM(T129:T203)</f>
        <v>1.509708</v>
      </c>
      <c r="AR128" s="119" t="s">
        <v>80</v>
      </c>
      <c r="AT128" s="125" t="s">
        <v>71</v>
      </c>
      <c r="AU128" s="125" t="s">
        <v>80</v>
      </c>
      <c r="AY128" s="119" t="s">
        <v>182</v>
      </c>
      <c r="BK128" s="126">
        <f>SUM(BK129:BK203)</f>
        <v>72397.53</v>
      </c>
    </row>
    <row r="129" spans="2:65" s="1" customFormat="1" ht="24.2" customHeight="1">
      <c r="B129" s="29"/>
      <c r="C129" s="129" t="s">
        <v>2997</v>
      </c>
      <c r="D129" s="129" t="s">
        <v>184</v>
      </c>
      <c r="E129" s="130" t="s">
        <v>3319</v>
      </c>
      <c r="F129" s="131" t="s">
        <v>3320</v>
      </c>
      <c r="G129" s="132" t="s">
        <v>187</v>
      </c>
      <c r="H129" s="133">
        <v>3.891</v>
      </c>
      <c r="I129" s="134">
        <v>396</v>
      </c>
      <c r="J129" s="134">
        <f>ROUND(I129*H129,2)</f>
        <v>1540.84</v>
      </c>
      <c r="K129" s="131" t="s">
        <v>188</v>
      </c>
      <c r="L129" s="29"/>
      <c r="M129" s="135" t="s">
        <v>1</v>
      </c>
      <c r="N129" s="136" t="s">
        <v>38</v>
      </c>
      <c r="O129" s="137">
        <v>0.69499999999999995</v>
      </c>
      <c r="P129" s="137">
        <f>O129*H129</f>
        <v>2.7042449999999998</v>
      </c>
      <c r="Q129" s="137">
        <v>0</v>
      </c>
      <c r="R129" s="137">
        <f>Q129*H129</f>
        <v>0</v>
      </c>
      <c r="S129" s="137">
        <v>0.28999999999999998</v>
      </c>
      <c r="T129" s="138">
        <f>S129*H129</f>
        <v>1.12839</v>
      </c>
      <c r="AR129" s="139" t="s">
        <v>189</v>
      </c>
      <c r="AT129" s="139" t="s">
        <v>184</v>
      </c>
      <c r="AU129" s="139" t="s">
        <v>190</v>
      </c>
      <c r="AY129" s="17" t="s">
        <v>182</v>
      </c>
      <c r="BE129" s="140">
        <f>IF(N129="základní",J129,0)</f>
        <v>0</v>
      </c>
      <c r="BF129" s="140">
        <f>IF(N129="snížená",J129,0)</f>
        <v>1540.84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7" t="s">
        <v>190</v>
      </c>
      <c r="BK129" s="140">
        <f>ROUND(I129*H129,2)</f>
        <v>1540.84</v>
      </c>
      <c r="BL129" s="17" t="s">
        <v>189</v>
      </c>
      <c r="BM129" s="139" t="s">
        <v>3321</v>
      </c>
    </row>
    <row r="130" spans="2:65" s="1" customFormat="1" ht="39">
      <c r="B130" s="29"/>
      <c r="D130" s="141" t="s">
        <v>192</v>
      </c>
      <c r="F130" s="142" t="s">
        <v>3322</v>
      </c>
      <c r="L130" s="29"/>
      <c r="M130" s="143"/>
      <c r="T130" s="53"/>
      <c r="AT130" s="17" t="s">
        <v>192</v>
      </c>
      <c r="AU130" s="17" t="s">
        <v>190</v>
      </c>
    </row>
    <row r="131" spans="2:65" s="1" customFormat="1">
      <c r="B131" s="29"/>
      <c r="D131" s="144" t="s">
        <v>194</v>
      </c>
      <c r="F131" s="145" t="s">
        <v>3323</v>
      </c>
      <c r="L131" s="29"/>
      <c r="M131" s="143"/>
      <c r="T131" s="53"/>
      <c r="AT131" s="17" t="s">
        <v>194</v>
      </c>
      <c r="AU131" s="17" t="s">
        <v>190</v>
      </c>
    </row>
    <row r="132" spans="2:65" s="13" customFormat="1">
      <c r="B132" s="151"/>
      <c r="D132" s="141" t="s">
        <v>196</v>
      </c>
      <c r="E132" s="152" t="s">
        <v>1</v>
      </c>
      <c r="F132" s="153" t="s">
        <v>3324</v>
      </c>
      <c r="H132" s="154">
        <v>3.891</v>
      </c>
      <c r="L132" s="151"/>
      <c r="M132" s="155"/>
      <c r="T132" s="156"/>
      <c r="AT132" s="152" t="s">
        <v>196</v>
      </c>
      <c r="AU132" s="152" t="s">
        <v>190</v>
      </c>
      <c r="AV132" s="13" t="s">
        <v>190</v>
      </c>
      <c r="AW132" s="13" t="s">
        <v>27</v>
      </c>
      <c r="AX132" s="13" t="s">
        <v>80</v>
      </c>
      <c r="AY132" s="152" t="s">
        <v>182</v>
      </c>
    </row>
    <row r="133" spans="2:65" s="1" customFormat="1" ht="16.5" customHeight="1">
      <c r="B133" s="29"/>
      <c r="C133" s="129" t="s">
        <v>3055</v>
      </c>
      <c r="D133" s="129" t="s">
        <v>184</v>
      </c>
      <c r="E133" s="130" t="s">
        <v>3325</v>
      </c>
      <c r="F133" s="131" t="s">
        <v>3326</v>
      </c>
      <c r="G133" s="132" t="s">
        <v>187</v>
      </c>
      <c r="H133" s="133">
        <v>3.891</v>
      </c>
      <c r="I133" s="134">
        <v>125</v>
      </c>
      <c r="J133" s="134">
        <f>ROUND(I133*H133,2)</f>
        <v>486.38</v>
      </c>
      <c r="K133" s="131" t="s">
        <v>188</v>
      </c>
      <c r="L133" s="29"/>
      <c r="M133" s="135" t="s">
        <v>1</v>
      </c>
      <c r="N133" s="136" t="s">
        <v>38</v>
      </c>
      <c r="O133" s="137">
        <v>0.22</v>
      </c>
      <c r="P133" s="137">
        <f>O133*H133</f>
        <v>0.85602</v>
      </c>
      <c r="Q133" s="137">
        <v>0</v>
      </c>
      <c r="R133" s="137">
        <f>Q133*H133</f>
        <v>0</v>
      </c>
      <c r="S133" s="137">
        <v>9.8000000000000004E-2</v>
      </c>
      <c r="T133" s="138">
        <f>S133*H133</f>
        <v>0.38131799999999999</v>
      </c>
      <c r="AR133" s="139" t="s">
        <v>189</v>
      </c>
      <c r="AT133" s="139" t="s">
        <v>184</v>
      </c>
      <c r="AU133" s="139" t="s">
        <v>190</v>
      </c>
      <c r="AY133" s="17" t="s">
        <v>182</v>
      </c>
      <c r="BE133" s="140">
        <f>IF(N133="základní",J133,0)</f>
        <v>0</v>
      </c>
      <c r="BF133" s="140">
        <f>IF(N133="snížená",J133,0)</f>
        <v>486.38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7" t="s">
        <v>190</v>
      </c>
      <c r="BK133" s="140">
        <f>ROUND(I133*H133,2)</f>
        <v>486.38</v>
      </c>
      <c r="BL133" s="17" t="s">
        <v>189</v>
      </c>
      <c r="BM133" s="139" t="s">
        <v>3327</v>
      </c>
    </row>
    <row r="134" spans="2:65" s="1" customFormat="1" ht="29.25">
      <c r="B134" s="29"/>
      <c r="D134" s="141" t="s">
        <v>192</v>
      </c>
      <c r="F134" s="142" t="s">
        <v>3328</v>
      </c>
      <c r="L134" s="29"/>
      <c r="M134" s="143"/>
      <c r="T134" s="53"/>
      <c r="AT134" s="17" t="s">
        <v>192</v>
      </c>
      <c r="AU134" s="17" t="s">
        <v>190</v>
      </c>
    </row>
    <row r="135" spans="2:65" s="1" customFormat="1">
      <c r="B135" s="29"/>
      <c r="D135" s="144" t="s">
        <v>194</v>
      </c>
      <c r="F135" s="145" t="s">
        <v>3329</v>
      </c>
      <c r="L135" s="29"/>
      <c r="M135" s="143"/>
      <c r="T135" s="53"/>
      <c r="AT135" s="17" t="s">
        <v>194</v>
      </c>
      <c r="AU135" s="17" t="s">
        <v>190</v>
      </c>
    </row>
    <row r="136" spans="2:65" s="13" customFormat="1">
      <c r="B136" s="151"/>
      <c r="D136" s="141" t="s">
        <v>196</v>
      </c>
      <c r="E136" s="152" t="s">
        <v>1</v>
      </c>
      <c r="F136" s="153" t="s">
        <v>3324</v>
      </c>
      <c r="H136" s="154">
        <v>3.891</v>
      </c>
      <c r="L136" s="151"/>
      <c r="M136" s="155"/>
      <c r="T136" s="156"/>
      <c r="AT136" s="152" t="s">
        <v>196</v>
      </c>
      <c r="AU136" s="152" t="s">
        <v>190</v>
      </c>
      <c r="AV136" s="13" t="s">
        <v>190</v>
      </c>
      <c r="AW136" s="13" t="s">
        <v>27</v>
      </c>
      <c r="AX136" s="13" t="s">
        <v>80</v>
      </c>
      <c r="AY136" s="152" t="s">
        <v>182</v>
      </c>
    </row>
    <row r="137" spans="2:65" s="1" customFormat="1" ht="24.2" customHeight="1">
      <c r="B137" s="29"/>
      <c r="C137" s="129" t="s">
        <v>3070</v>
      </c>
      <c r="D137" s="129" t="s">
        <v>184</v>
      </c>
      <c r="E137" s="130" t="s">
        <v>3209</v>
      </c>
      <c r="F137" s="131" t="s">
        <v>3210</v>
      </c>
      <c r="G137" s="132" t="s">
        <v>187</v>
      </c>
      <c r="H137" s="133">
        <v>2.8980000000000001</v>
      </c>
      <c r="I137" s="134">
        <v>60</v>
      </c>
      <c r="J137" s="134">
        <f>ROUND(I137*H137,2)</f>
        <v>173.88</v>
      </c>
      <c r="K137" s="131" t="s">
        <v>188</v>
      </c>
      <c r="L137" s="29"/>
      <c r="M137" s="135" t="s">
        <v>1</v>
      </c>
      <c r="N137" s="136" t="s">
        <v>38</v>
      </c>
      <c r="O137" s="137">
        <v>0</v>
      </c>
      <c r="P137" s="137">
        <f>O137*H137</f>
        <v>0</v>
      </c>
      <c r="Q137" s="137">
        <v>0</v>
      </c>
      <c r="R137" s="137">
        <f>Q137*H137</f>
        <v>0</v>
      </c>
      <c r="S137" s="137">
        <v>0</v>
      </c>
      <c r="T137" s="138">
        <f>S137*H137</f>
        <v>0</v>
      </c>
      <c r="AR137" s="139" t="s">
        <v>189</v>
      </c>
      <c r="AT137" s="139" t="s">
        <v>184</v>
      </c>
      <c r="AU137" s="139" t="s">
        <v>190</v>
      </c>
      <c r="AY137" s="17" t="s">
        <v>182</v>
      </c>
      <c r="BE137" s="140">
        <f>IF(N137="základní",J137,0)</f>
        <v>0</v>
      </c>
      <c r="BF137" s="140">
        <f>IF(N137="snížená",J137,0)</f>
        <v>173.88</v>
      </c>
      <c r="BG137" s="140">
        <f>IF(N137="zákl. přenesená",J137,0)</f>
        <v>0</v>
      </c>
      <c r="BH137" s="140">
        <f>IF(N137="sníž. přenesená",J137,0)</f>
        <v>0</v>
      </c>
      <c r="BI137" s="140">
        <f>IF(N137="nulová",J137,0)</f>
        <v>0</v>
      </c>
      <c r="BJ137" s="17" t="s">
        <v>190</v>
      </c>
      <c r="BK137" s="140">
        <f>ROUND(I137*H137,2)</f>
        <v>173.88</v>
      </c>
      <c r="BL137" s="17" t="s">
        <v>189</v>
      </c>
      <c r="BM137" s="139" t="s">
        <v>3330</v>
      </c>
    </row>
    <row r="138" spans="2:65" s="1" customFormat="1">
      <c r="B138" s="29"/>
      <c r="D138" s="141" t="s">
        <v>192</v>
      </c>
      <c r="F138" s="142" t="s">
        <v>3210</v>
      </c>
      <c r="L138" s="29"/>
      <c r="M138" s="143"/>
      <c r="T138" s="53"/>
      <c r="AT138" s="17" t="s">
        <v>192</v>
      </c>
      <c r="AU138" s="17" t="s">
        <v>190</v>
      </c>
    </row>
    <row r="139" spans="2:65" s="1" customFormat="1">
      <c r="B139" s="29"/>
      <c r="D139" s="144" t="s">
        <v>194</v>
      </c>
      <c r="F139" s="145" t="s">
        <v>3212</v>
      </c>
      <c r="L139" s="29"/>
      <c r="M139" s="143"/>
      <c r="T139" s="53"/>
      <c r="AT139" s="17" t="s">
        <v>194</v>
      </c>
      <c r="AU139" s="17" t="s">
        <v>190</v>
      </c>
    </row>
    <row r="140" spans="2:65" s="12" customFormat="1">
      <c r="B140" s="146"/>
      <c r="D140" s="141" t="s">
        <v>196</v>
      </c>
      <c r="E140" s="147" t="s">
        <v>1</v>
      </c>
      <c r="F140" s="148" t="s">
        <v>3331</v>
      </c>
      <c r="H140" s="147" t="s">
        <v>1</v>
      </c>
      <c r="L140" s="146"/>
      <c r="M140" s="149"/>
      <c r="T140" s="150"/>
      <c r="AT140" s="147" t="s">
        <v>196</v>
      </c>
      <c r="AU140" s="147" t="s">
        <v>190</v>
      </c>
      <c r="AV140" s="12" t="s">
        <v>80</v>
      </c>
      <c r="AW140" s="12" t="s">
        <v>27</v>
      </c>
      <c r="AX140" s="12" t="s">
        <v>72</v>
      </c>
      <c r="AY140" s="147" t="s">
        <v>182</v>
      </c>
    </row>
    <row r="141" spans="2:65" s="13" customFormat="1">
      <c r="B141" s="151"/>
      <c r="D141" s="141" t="s">
        <v>196</v>
      </c>
      <c r="E141" s="152" t="s">
        <v>1</v>
      </c>
      <c r="F141" s="153" t="s">
        <v>3332</v>
      </c>
      <c r="H141" s="154">
        <v>1</v>
      </c>
      <c r="L141" s="151"/>
      <c r="M141" s="155"/>
      <c r="T141" s="156"/>
      <c r="AT141" s="152" t="s">
        <v>196</v>
      </c>
      <c r="AU141" s="152" t="s">
        <v>190</v>
      </c>
      <c r="AV141" s="13" t="s">
        <v>190</v>
      </c>
      <c r="AW141" s="13" t="s">
        <v>27</v>
      </c>
      <c r="AX141" s="13" t="s">
        <v>72</v>
      </c>
      <c r="AY141" s="152" t="s">
        <v>182</v>
      </c>
    </row>
    <row r="142" spans="2:65" s="12" customFormat="1">
      <c r="B142" s="146"/>
      <c r="D142" s="141" t="s">
        <v>196</v>
      </c>
      <c r="E142" s="147" t="s">
        <v>1</v>
      </c>
      <c r="F142" s="148" t="s">
        <v>3333</v>
      </c>
      <c r="H142" s="147" t="s">
        <v>1</v>
      </c>
      <c r="L142" s="146"/>
      <c r="M142" s="149"/>
      <c r="T142" s="150"/>
      <c r="AT142" s="147" t="s">
        <v>196</v>
      </c>
      <c r="AU142" s="147" t="s">
        <v>190</v>
      </c>
      <c r="AV142" s="12" t="s">
        <v>80</v>
      </c>
      <c r="AW142" s="12" t="s">
        <v>27</v>
      </c>
      <c r="AX142" s="12" t="s">
        <v>72</v>
      </c>
      <c r="AY142" s="147" t="s">
        <v>182</v>
      </c>
    </row>
    <row r="143" spans="2:65" s="13" customFormat="1">
      <c r="B143" s="151"/>
      <c r="D143" s="141" t="s">
        <v>196</v>
      </c>
      <c r="E143" s="152" t="s">
        <v>1</v>
      </c>
      <c r="F143" s="153" t="s">
        <v>3334</v>
      </c>
      <c r="H143" s="154">
        <v>2.8980000000000001</v>
      </c>
      <c r="L143" s="151"/>
      <c r="M143" s="155"/>
      <c r="T143" s="156"/>
      <c r="AT143" s="152" t="s">
        <v>196</v>
      </c>
      <c r="AU143" s="152" t="s">
        <v>190</v>
      </c>
      <c r="AV143" s="13" t="s">
        <v>190</v>
      </c>
      <c r="AW143" s="13" t="s">
        <v>27</v>
      </c>
      <c r="AX143" s="13" t="s">
        <v>80</v>
      </c>
      <c r="AY143" s="152" t="s">
        <v>182</v>
      </c>
    </row>
    <row r="144" spans="2:65" s="1" customFormat="1" ht="33" customHeight="1">
      <c r="B144" s="29"/>
      <c r="C144" s="129" t="s">
        <v>1515</v>
      </c>
      <c r="D144" s="129" t="s">
        <v>184</v>
      </c>
      <c r="E144" s="130" t="s">
        <v>3335</v>
      </c>
      <c r="F144" s="131" t="s">
        <v>3336</v>
      </c>
      <c r="G144" s="132" t="s">
        <v>205</v>
      </c>
      <c r="H144" s="133">
        <v>14.212</v>
      </c>
      <c r="I144" s="134">
        <v>2290</v>
      </c>
      <c r="J144" s="134">
        <f>ROUND(I144*H144,2)</f>
        <v>32545.48</v>
      </c>
      <c r="K144" s="131" t="s">
        <v>188</v>
      </c>
      <c r="L144" s="29"/>
      <c r="M144" s="135" t="s">
        <v>1</v>
      </c>
      <c r="N144" s="136" t="s">
        <v>38</v>
      </c>
      <c r="O144" s="137">
        <v>2.7360000000000002</v>
      </c>
      <c r="P144" s="137">
        <f>O144*H144</f>
        <v>38.884032000000005</v>
      </c>
      <c r="Q144" s="137">
        <v>0</v>
      </c>
      <c r="R144" s="137">
        <f>Q144*H144</f>
        <v>0</v>
      </c>
      <c r="S144" s="137">
        <v>0</v>
      </c>
      <c r="T144" s="138">
        <f>S144*H144</f>
        <v>0</v>
      </c>
      <c r="AR144" s="139" t="s">
        <v>189</v>
      </c>
      <c r="AT144" s="139" t="s">
        <v>184</v>
      </c>
      <c r="AU144" s="139" t="s">
        <v>190</v>
      </c>
      <c r="AY144" s="17" t="s">
        <v>182</v>
      </c>
      <c r="BE144" s="140">
        <f>IF(N144="základní",J144,0)</f>
        <v>0</v>
      </c>
      <c r="BF144" s="140">
        <f>IF(N144="snížená",J144,0)</f>
        <v>32545.48</v>
      </c>
      <c r="BG144" s="140">
        <f>IF(N144="zákl. přenesená",J144,0)</f>
        <v>0</v>
      </c>
      <c r="BH144" s="140">
        <f>IF(N144="sníž. přenesená",J144,0)</f>
        <v>0</v>
      </c>
      <c r="BI144" s="140">
        <f>IF(N144="nulová",J144,0)</f>
        <v>0</v>
      </c>
      <c r="BJ144" s="17" t="s">
        <v>190</v>
      </c>
      <c r="BK144" s="140">
        <f>ROUND(I144*H144,2)</f>
        <v>32545.48</v>
      </c>
      <c r="BL144" s="17" t="s">
        <v>189</v>
      </c>
      <c r="BM144" s="139" t="s">
        <v>3337</v>
      </c>
    </row>
    <row r="145" spans="2:65" s="1" customFormat="1" ht="29.25">
      <c r="B145" s="29"/>
      <c r="D145" s="141" t="s">
        <v>192</v>
      </c>
      <c r="F145" s="142" t="s">
        <v>3338</v>
      </c>
      <c r="L145" s="29"/>
      <c r="M145" s="143"/>
      <c r="T145" s="53"/>
      <c r="AT145" s="17" t="s">
        <v>192</v>
      </c>
      <c r="AU145" s="17" t="s">
        <v>190</v>
      </c>
    </row>
    <row r="146" spans="2:65" s="1" customFormat="1">
      <c r="B146" s="29"/>
      <c r="D146" s="144" t="s">
        <v>194</v>
      </c>
      <c r="F146" s="145" t="s">
        <v>3339</v>
      </c>
      <c r="L146" s="29"/>
      <c r="M146" s="143"/>
      <c r="T146" s="53"/>
      <c r="AT146" s="17" t="s">
        <v>194</v>
      </c>
      <c r="AU146" s="17" t="s">
        <v>190</v>
      </c>
    </row>
    <row r="147" spans="2:65" s="12" customFormat="1">
      <c r="B147" s="146"/>
      <c r="D147" s="141" t="s">
        <v>196</v>
      </c>
      <c r="E147" s="147" t="s">
        <v>1</v>
      </c>
      <c r="F147" s="148" t="s">
        <v>3340</v>
      </c>
      <c r="H147" s="147" t="s">
        <v>1</v>
      </c>
      <c r="L147" s="146"/>
      <c r="M147" s="149"/>
      <c r="T147" s="150"/>
      <c r="AT147" s="147" t="s">
        <v>196</v>
      </c>
      <c r="AU147" s="147" t="s">
        <v>190</v>
      </c>
      <c r="AV147" s="12" t="s">
        <v>80</v>
      </c>
      <c r="AW147" s="12" t="s">
        <v>27</v>
      </c>
      <c r="AX147" s="12" t="s">
        <v>72</v>
      </c>
      <c r="AY147" s="147" t="s">
        <v>182</v>
      </c>
    </row>
    <row r="148" spans="2:65" s="12" customFormat="1">
      <c r="B148" s="146"/>
      <c r="D148" s="141" t="s">
        <v>196</v>
      </c>
      <c r="E148" s="147" t="s">
        <v>1</v>
      </c>
      <c r="F148" s="148" t="s">
        <v>3333</v>
      </c>
      <c r="H148" s="147" t="s">
        <v>1</v>
      </c>
      <c r="L148" s="146"/>
      <c r="M148" s="149"/>
      <c r="T148" s="150"/>
      <c r="AT148" s="147" t="s">
        <v>196</v>
      </c>
      <c r="AU148" s="147" t="s">
        <v>190</v>
      </c>
      <c r="AV148" s="12" t="s">
        <v>80</v>
      </c>
      <c r="AW148" s="12" t="s">
        <v>27</v>
      </c>
      <c r="AX148" s="12" t="s">
        <v>72</v>
      </c>
      <c r="AY148" s="147" t="s">
        <v>182</v>
      </c>
    </row>
    <row r="149" spans="2:65" s="13" customFormat="1">
      <c r="B149" s="151"/>
      <c r="D149" s="141" t="s">
        <v>196</v>
      </c>
      <c r="E149" s="152" t="s">
        <v>1</v>
      </c>
      <c r="F149" s="153" t="s">
        <v>3341</v>
      </c>
      <c r="H149" s="154">
        <v>5.5049999999999999</v>
      </c>
      <c r="L149" s="151"/>
      <c r="M149" s="155"/>
      <c r="T149" s="156"/>
      <c r="AT149" s="152" t="s">
        <v>196</v>
      </c>
      <c r="AU149" s="152" t="s">
        <v>190</v>
      </c>
      <c r="AV149" s="13" t="s">
        <v>190</v>
      </c>
      <c r="AW149" s="13" t="s">
        <v>27</v>
      </c>
      <c r="AX149" s="13" t="s">
        <v>72</v>
      </c>
      <c r="AY149" s="152" t="s">
        <v>182</v>
      </c>
    </row>
    <row r="150" spans="2:65" s="13" customFormat="1">
      <c r="B150" s="151"/>
      <c r="D150" s="141" t="s">
        <v>196</v>
      </c>
      <c r="E150" s="152" t="s">
        <v>1</v>
      </c>
      <c r="F150" s="153" t="s">
        <v>3342</v>
      </c>
      <c r="H150" s="154">
        <v>7.0570000000000004</v>
      </c>
      <c r="L150" s="151"/>
      <c r="M150" s="155"/>
      <c r="T150" s="156"/>
      <c r="AT150" s="152" t="s">
        <v>196</v>
      </c>
      <c r="AU150" s="152" t="s">
        <v>190</v>
      </c>
      <c r="AV150" s="13" t="s">
        <v>190</v>
      </c>
      <c r="AW150" s="13" t="s">
        <v>27</v>
      </c>
      <c r="AX150" s="13" t="s">
        <v>72</v>
      </c>
      <c r="AY150" s="152" t="s">
        <v>182</v>
      </c>
    </row>
    <row r="151" spans="2:65" s="12" customFormat="1">
      <c r="B151" s="146"/>
      <c r="D151" s="141" t="s">
        <v>196</v>
      </c>
      <c r="E151" s="147" t="s">
        <v>1</v>
      </c>
      <c r="F151" s="148" t="s">
        <v>3331</v>
      </c>
      <c r="H151" s="147" t="s">
        <v>1</v>
      </c>
      <c r="L151" s="146"/>
      <c r="M151" s="149"/>
      <c r="T151" s="150"/>
      <c r="AT151" s="147" t="s">
        <v>196</v>
      </c>
      <c r="AU151" s="147" t="s">
        <v>190</v>
      </c>
      <c r="AV151" s="12" t="s">
        <v>80</v>
      </c>
      <c r="AW151" s="12" t="s">
        <v>27</v>
      </c>
      <c r="AX151" s="12" t="s">
        <v>72</v>
      </c>
      <c r="AY151" s="147" t="s">
        <v>182</v>
      </c>
    </row>
    <row r="152" spans="2:65" s="13" customFormat="1">
      <c r="B152" s="151"/>
      <c r="D152" s="141" t="s">
        <v>196</v>
      </c>
      <c r="E152" s="152" t="s">
        <v>1</v>
      </c>
      <c r="F152" s="153" t="s">
        <v>3343</v>
      </c>
      <c r="H152" s="154">
        <v>1.65</v>
      </c>
      <c r="L152" s="151"/>
      <c r="M152" s="155"/>
      <c r="T152" s="156"/>
      <c r="AT152" s="152" t="s">
        <v>196</v>
      </c>
      <c r="AU152" s="152" t="s">
        <v>190</v>
      </c>
      <c r="AV152" s="13" t="s">
        <v>190</v>
      </c>
      <c r="AW152" s="13" t="s">
        <v>27</v>
      </c>
      <c r="AX152" s="13" t="s">
        <v>72</v>
      </c>
      <c r="AY152" s="152" t="s">
        <v>182</v>
      </c>
    </row>
    <row r="153" spans="2:65" s="14" customFormat="1">
      <c r="B153" s="157"/>
      <c r="D153" s="141" t="s">
        <v>196</v>
      </c>
      <c r="E153" s="158" t="s">
        <v>1</v>
      </c>
      <c r="F153" s="159" t="s">
        <v>201</v>
      </c>
      <c r="H153" s="160">
        <v>14.212000000000002</v>
      </c>
      <c r="L153" s="157"/>
      <c r="M153" s="161"/>
      <c r="T153" s="162"/>
      <c r="AT153" s="158" t="s">
        <v>196</v>
      </c>
      <c r="AU153" s="158" t="s">
        <v>190</v>
      </c>
      <c r="AV153" s="14" t="s">
        <v>189</v>
      </c>
      <c r="AW153" s="14" t="s">
        <v>27</v>
      </c>
      <c r="AX153" s="14" t="s">
        <v>80</v>
      </c>
      <c r="AY153" s="158" t="s">
        <v>182</v>
      </c>
    </row>
    <row r="154" spans="2:65" s="1" customFormat="1" ht="24.2" customHeight="1">
      <c r="B154" s="29"/>
      <c r="C154" s="129" t="s">
        <v>540</v>
      </c>
      <c r="D154" s="129" t="s">
        <v>184</v>
      </c>
      <c r="E154" s="130" t="s">
        <v>3344</v>
      </c>
      <c r="F154" s="131" t="s">
        <v>3345</v>
      </c>
      <c r="G154" s="132" t="s">
        <v>187</v>
      </c>
      <c r="H154" s="133">
        <v>31.216000000000001</v>
      </c>
      <c r="I154" s="134">
        <v>270</v>
      </c>
      <c r="J154" s="134">
        <f>ROUND(I154*H154,2)</f>
        <v>8428.32</v>
      </c>
      <c r="K154" s="131" t="s">
        <v>188</v>
      </c>
      <c r="L154" s="29"/>
      <c r="M154" s="135" t="s">
        <v>1</v>
      </c>
      <c r="N154" s="136" t="s">
        <v>38</v>
      </c>
      <c r="O154" s="137">
        <v>0.47899999999999998</v>
      </c>
      <c r="P154" s="137">
        <f>O154*H154</f>
        <v>14.952463999999999</v>
      </c>
      <c r="Q154" s="137">
        <v>8.4999999999999995E-4</v>
      </c>
      <c r="R154" s="137">
        <f>Q154*H154</f>
        <v>2.6533600000000001E-2</v>
      </c>
      <c r="S154" s="137">
        <v>0</v>
      </c>
      <c r="T154" s="138">
        <f>S154*H154</f>
        <v>0</v>
      </c>
      <c r="AR154" s="139" t="s">
        <v>189</v>
      </c>
      <c r="AT154" s="139" t="s">
        <v>184</v>
      </c>
      <c r="AU154" s="139" t="s">
        <v>190</v>
      </c>
      <c r="AY154" s="17" t="s">
        <v>182</v>
      </c>
      <c r="BE154" s="140">
        <f>IF(N154="základní",J154,0)</f>
        <v>0</v>
      </c>
      <c r="BF154" s="140">
        <f>IF(N154="snížená",J154,0)</f>
        <v>8428.32</v>
      </c>
      <c r="BG154" s="140">
        <f>IF(N154="zákl. přenesená",J154,0)</f>
        <v>0</v>
      </c>
      <c r="BH154" s="140">
        <f>IF(N154="sníž. přenesená",J154,0)</f>
        <v>0</v>
      </c>
      <c r="BI154" s="140">
        <f>IF(N154="nulová",J154,0)</f>
        <v>0</v>
      </c>
      <c r="BJ154" s="17" t="s">
        <v>190</v>
      </c>
      <c r="BK154" s="140">
        <f>ROUND(I154*H154,2)</f>
        <v>8428.32</v>
      </c>
      <c r="BL154" s="17" t="s">
        <v>189</v>
      </c>
      <c r="BM154" s="139" t="s">
        <v>3346</v>
      </c>
    </row>
    <row r="155" spans="2:65" s="1" customFormat="1" ht="19.5">
      <c r="B155" s="29"/>
      <c r="D155" s="141" t="s">
        <v>192</v>
      </c>
      <c r="F155" s="142" t="s">
        <v>3347</v>
      </c>
      <c r="L155" s="29"/>
      <c r="M155" s="143"/>
      <c r="T155" s="53"/>
      <c r="AT155" s="17" t="s">
        <v>192</v>
      </c>
      <c r="AU155" s="17" t="s">
        <v>190</v>
      </c>
    </row>
    <row r="156" spans="2:65" s="1" customFormat="1">
      <c r="B156" s="29"/>
      <c r="D156" s="144" t="s">
        <v>194</v>
      </c>
      <c r="F156" s="145" t="s">
        <v>3348</v>
      </c>
      <c r="L156" s="29"/>
      <c r="M156" s="143"/>
      <c r="T156" s="53"/>
      <c r="AT156" s="17" t="s">
        <v>194</v>
      </c>
      <c r="AU156" s="17" t="s">
        <v>190</v>
      </c>
    </row>
    <row r="157" spans="2:65" s="12" customFormat="1">
      <c r="B157" s="146"/>
      <c r="D157" s="141" t="s">
        <v>196</v>
      </c>
      <c r="E157" s="147" t="s">
        <v>1</v>
      </c>
      <c r="F157" s="148" t="s">
        <v>3340</v>
      </c>
      <c r="H157" s="147" t="s">
        <v>1</v>
      </c>
      <c r="L157" s="146"/>
      <c r="M157" s="149"/>
      <c r="T157" s="150"/>
      <c r="AT157" s="147" t="s">
        <v>196</v>
      </c>
      <c r="AU157" s="147" t="s">
        <v>190</v>
      </c>
      <c r="AV157" s="12" t="s">
        <v>80</v>
      </c>
      <c r="AW157" s="12" t="s">
        <v>27</v>
      </c>
      <c r="AX157" s="12" t="s">
        <v>72</v>
      </c>
      <c r="AY157" s="147" t="s">
        <v>182</v>
      </c>
    </row>
    <row r="158" spans="2:65" s="13" customFormat="1">
      <c r="B158" s="151"/>
      <c r="D158" s="141" t="s">
        <v>196</v>
      </c>
      <c r="E158" s="152" t="s">
        <v>1</v>
      </c>
      <c r="F158" s="153" t="s">
        <v>3349</v>
      </c>
      <c r="H158" s="154">
        <v>12.234</v>
      </c>
      <c r="L158" s="151"/>
      <c r="M158" s="155"/>
      <c r="T158" s="156"/>
      <c r="AT158" s="152" t="s">
        <v>196</v>
      </c>
      <c r="AU158" s="152" t="s">
        <v>190</v>
      </c>
      <c r="AV158" s="13" t="s">
        <v>190</v>
      </c>
      <c r="AW158" s="13" t="s">
        <v>27</v>
      </c>
      <c r="AX158" s="13" t="s">
        <v>72</v>
      </c>
      <c r="AY158" s="152" t="s">
        <v>182</v>
      </c>
    </row>
    <row r="159" spans="2:65" s="13" customFormat="1">
      <c r="B159" s="151"/>
      <c r="D159" s="141" t="s">
        <v>196</v>
      </c>
      <c r="E159" s="152" t="s">
        <v>1</v>
      </c>
      <c r="F159" s="153" t="s">
        <v>3350</v>
      </c>
      <c r="H159" s="154">
        <v>15.682</v>
      </c>
      <c r="L159" s="151"/>
      <c r="M159" s="155"/>
      <c r="T159" s="156"/>
      <c r="AT159" s="152" t="s">
        <v>196</v>
      </c>
      <c r="AU159" s="152" t="s">
        <v>190</v>
      </c>
      <c r="AV159" s="13" t="s">
        <v>190</v>
      </c>
      <c r="AW159" s="13" t="s">
        <v>27</v>
      </c>
      <c r="AX159" s="13" t="s">
        <v>72</v>
      </c>
      <c r="AY159" s="152" t="s">
        <v>182</v>
      </c>
    </row>
    <row r="160" spans="2:65" s="13" customFormat="1">
      <c r="B160" s="151"/>
      <c r="D160" s="141" t="s">
        <v>196</v>
      </c>
      <c r="E160" s="152" t="s">
        <v>1</v>
      </c>
      <c r="F160" s="153" t="s">
        <v>3351</v>
      </c>
      <c r="H160" s="154">
        <v>3.3</v>
      </c>
      <c r="L160" s="151"/>
      <c r="M160" s="155"/>
      <c r="T160" s="156"/>
      <c r="AT160" s="152" t="s">
        <v>196</v>
      </c>
      <c r="AU160" s="152" t="s">
        <v>190</v>
      </c>
      <c r="AV160" s="13" t="s">
        <v>190</v>
      </c>
      <c r="AW160" s="13" t="s">
        <v>27</v>
      </c>
      <c r="AX160" s="13" t="s">
        <v>72</v>
      </c>
      <c r="AY160" s="152" t="s">
        <v>182</v>
      </c>
    </row>
    <row r="161" spans="2:65" s="14" customFormat="1">
      <c r="B161" s="157"/>
      <c r="D161" s="141" t="s">
        <v>196</v>
      </c>
      <c r="E161" s="158" t="s">
        <v>1</v>
      </c>
      <c r="F161" s="159" t="s">
        <v>201</v>
      </c>
      <c r="H161" s="160">
        <v>31.216000000000001</v>
      </c>
      <c r="L161" s="157"/>
      <c r="M161" s="161"/>
      <c r="T161" s="162"/>
      <c r="AT161" s="158" t="s">
        <v>196</v>
      </c>
      <c r="AU161" s="158" t="s">
        <v>190</v>
      </c>
      <c r="AV161" s="14" t="s">
        <v>189</v>
      </c>
      <c r="AW161" s="14" t="s">
        <v>27</v>
      </c>
      <c r="AX161" s="14" t="s">
        <v>80</v>
      </c>
      <c r="AY161" s="158" t="s">
        <v>182</v>
      </c>
    </row>
    <row r="162" spans="2:65" s="1" customFormat="1" ht="24.2" customHeight="1">
      <c r="B162" s="29"/>
      <c r="C162" s="129" t="s">
        <v>786</v>
      </c>
      <c r="D162" s="129" t="s">
        <v>184</v>
      </c>
      <c r="E162" s="130" t="s">
        <v>3352</v>
      </c>
      <c r="F162" s="131" t="s">
        <v>3353</v>
      </c>
      <c r="G162" s="132" t="s">
        <v>187</v>
      </c>
      <c r="H162" s="133">
        <v>31.216000000000001</v>
      </c>
      <c r="I162" s="134">
        <v>140</v>
      </c>
      <c r="J162" s="134">
        <f>ROUND(I162*H162,2)</f>
        <v>4370.24</v>
      </c>
      <c r="K162" s="131" t="s">
        <v>188</v>
      </c>
      <c r="L162" s="29"/>
      <c r="M162" s="135" t="s">
        <v>1</v>
      </c>
      <c r="N162" s="136" t="s">
        <v>38</v>
      </c>
      <c r="O162" s="137">
        <v>0.32700000000000001</v>
      </c>
      <c r="P162" s="137">
        <f>O162*H162</f>
        <v>10.207632</v>
      </c>
      <c r="Q162" s="137">
        <v>0</v>
      </c>
      <c r="R162" s="137">
        <f>Q162*H162</f>
        <v>0</v>
      </c>
      <c r="S162" s="137">
        <v>0</v>
      </c>
      <c r="T162" s="138">
        <f>S162*H162</f>
        <v>0</v>
      </c>
      <c r="AR162" s="139" t="s">
        <v>189</v>
      </c>
      <c r="AT162" s="139" t="s">
        <v>184</v>
      </c>
      <c r="AU162" s="139" t="s">
        <v>190</v>
      </c>
      <c r="AY162" s="17" t="s">
        <v>182</v>
      </c>
      <c r="BE162" s="140">
        <f>IF(N162="základní",J162,0)</f>
        <v>0</v>
      </c>
      <c r="BF162" s="140">
        <f>IF(N162="snížená",J162,0)</f>
        <v>4370.24</v>
      </c>
      <c r="BG162" s="140">
        <f>IF(N162="zákl. přenesená",J162,0)</f>
        <v>0</v>
      </c>
      <c r="BH162" s="140">
        <f>IF(N162="sníž. přenesená",J162,0)</f>
        <v>0</v>
      </c>
      <c r="BI162" s="140">
        <f>IF(N162="nulová",J162,0)</f>
        <v>0</v>
      </c>
      <c r="BJ162" s="17" t="s">
        <v>190</v>
      </c>
      <c r="BK162" s="140">
        <f>ROUND(I162*H162,2)</f>
        <v>4370.24</v>
      </c>
      <c r="BL162" s="17" t="s">
        <v>189</v>
      </c>
      <c r="BM162" s="139" t="s">
        <v>3354</v>
      </c>
    </row>
    <row r="163" spans="2:65" s="1" customFormat="1" ht="29.25">
      <c r="B163" s="29"/>
      <c r="D163" s="141" t="s">
        <v>192</v>
      </c>
      <c r="F163" s="142" t="s">
        <v>3355</v>
      </c>
      <c r="L163" s="29"/>
      <c r="M163" s="143"/>
      <c r="T163" s="53"/>
      <c r="AT163" s="17" t="s">
        <v>192</v>
      </c>
      <c r="AU163" s="17" t="s">
        <v>190</v>
      </c>
    </row>
    <row r="164" spans="2:65" s="1" customFormat="1">
      <c r="B164" s="29"/>
      <c r="D164" s="144" t="s">
        <v>194</v>
      </c>
      <c r="F164" s="145" t="s">
        <v>3356</v>
      </c>
      <c r="L164" s="29"/>
      <c r="M164" s="143"/>
      <c r="T164" s="53"/>
      <c r="AT164" s="17" t="s">
        <v>194</v>
      </c>
      <c r="AU164" s="17" t="s">
        <v>190</v>
      </c>
    </row>
    <row r="165" spans="2:65" s="13" customFormat="1">
      <c r="B165" s="151"/>
      <c r="D165" s="141" t="s">
        <v>196</v>
      </c>
      <c r="E165" s="152" t="s">
        <v>1</v>
      </c>
      <c r="F165" s="153" t="s">
        <v>3357</v>
      </c>
      <c r="H165" s="154">
        <v>31.216000000000001</v>
      </c>
      <c r="L165" s="151"/>
      <c r="M165" s="155"/>
      <c r="T165" s="156"/>
      <c r="AT165" s="152" t="s">
        <v>196</v>
      </c>
      <c r="AU165" s="152" t="s">
        <v>190</v>
      </c>
      <c r="AV165" s="13" t="s">
        <v>190</v>
      </c>
      <c r="AW165" s="13" t="s">
        <v>27</v>
      </c>
      <c r="AX165" s="13" t="s">
        <v>80</v>
      </c>
      <c r="AY165" s="152" t="s">
        <v>182</v>
      </c>
    </row>
    <row r="166" spans="2:65" s="1" customFormat="1" ht="37.9" customHeight="1">
      <c r="B166" s="29"/>
      <c r="C166" s="129" t="s">
        <v>1381</v>
      </c>
      <c r="D166" s="129" t="s">
        <v>184</v>
      </c>
      <c r="E166" s="130" t="s">
        <v>3227</v>
      </c>
      <c r="F166" s="131" t="s">
        <v>3228</v>
      </c>
      <c r="G166" s="132" t="s">
        <v>205</v>
      </c>
      <c r="H166" s="133">
        <v>14.212</v>
      </c>
      <c r="I166" s="134">
        <v>88.2</v>
      </c>
      <c r="J166" s="134">
        <f>ROUND(I166*H166,2)</f>
        <v>1253.5</v>
      </c>
      <c r="K166" s="131" t="s">
        <v>188</v>
      </c>
      <c r="L166" s="29"/>
      <c r="M166" s="135" t="s">
        <v>1</v>
      </c>
      <c r="N166" s="136" t="s">
        <v>38</v>
      </c>
      <c r="O166" s="137">
        <v>0</v>
      </c>
      <c r="P166" s="137">
        <f>O166*H166</f>
        <v>0</v>
      </c>
      <c r="Q166" s="137">
        <v>0</v>
      </c>
      <c r="R166" s="137">
        <f>Q166*H166</f>
        <v>0</v>
      </c>
      <c r="S166" s="137">
        <v>0</v>
      </c>
      <c r="T166" s="138">
        <f>S166*H166</f>
        <v>0</v>
      </c>
      <c r="AR166" s="139" t="s">
        <v>189</v>
      </c>
      <c r="AT166" s="139" t="s">
        <v>184</v>
      </c>
      <c r="AU166" s="139" t="s">
        <v>190</v>
      </c>
      <c r="AY166" s="17" t="s">
        <v>182</v>
      </c>
      <c r="BE166" s="140">
        <f>IF(N166="základní",J166,0)</f>
        <v>0</v>
      </c>
      <c r="BF166" s="140">
        <f>IF(N166="snížená",J166,0)</f>
        <v>1253.5</v>
      </c>
      <c r="BG166" s="140">
        <f>IF(N166="zákl. přenesená",J166,0)</f>
        <v>0</v>
      </c>
      <c r="BH166" s="140">
        <f>IF(N166="sníž. přenesená",J166,0)</f>
        <v>0</v>
      </c>
      <c r="BI166" s="140">
        <f>IF(N166="nulová",J166,0)</f>
        <v>0</v>
      </c>
      <c r="BJ166" s="17" t="s">
        <v>190</v>
      </c>
      <c r="BK166" s="140">
        <f>ROUND(I166*H166,2)</f>
        <v>1253.5</v>
      </c>
      <c r="BL166" s="17" t="s">
        <v>189</v>
      </c>
      <c r="BM166" s="139" t="s">
        <v>3358</v>
      </c>
    </row>
    <row r="167" spans="2:65" s="1" customFormat="1" ht="19.5">
      <c r="B167" s="29"/>
      <c r="D167" s="141" t="s">
        <v>192</v>
      </c>
      <c r="F167" s="142" t="s">
        <v>3228</v>
      </c>
      <c r="L167" s="29"/>
      <c r="M167" s="143"/>
      <c r="T167" s="53"/>
      <c r="AT167" s="17" t="s">
        <v>192</v>
      </c>
      <c r="AU167" s="17" t="s">
        <v>190</v>
      </c>
    </row>
    <row r="168" spans="2:65" s="1" customFormat="1">
      <c r="B168" s="29"/>
      <c r="D168" s="144" t="s">
        <v>194</v>
      </c>
      <c r="F168" s="145" t="s">
        <v>3230</v>
      </c>
      <c r="L168" s="29"/>
      <c r="M168" s="143"/>
      <c r="T168" s="53"/>
      <c r="AT168" s="17" t="s">
        <v>194</v>
      </c>
      <c r="AU168" s="17" t="s">
        <v>190</v>
      </c>
    </row>
    <row r="169" spans="2:65" s="12" customFormat="1">
      <c r="B169" s="146"/>
      <c r="D169" s="141" t="s">
        <v>196</v>
      </c>
      <c r="E169" s="147" t="s">
        <v>1</v>
      </c>
      <c r="F169" s="148" t="s">
        <v>3340</v>
      </c>
      <c r="H169" s="147" t="s">
        <v>1</v>
      </c>
      <c r="L169" s="146"/>
      <c r="M169" s="149"/>
      <c r="T169" s="150"/>
      <c r="AT169" s="147" t="s">
        <v>196</v>
      </c>
      <c r="AU169" s="147" t="s">
        <v>190</v>
      </c>
      <c r="AV169" s="12" t="s">
        <v>80</v>
      </c>
      <c r="AW169" s="12" t="s">
        <v>27</v>
      </c>
      <c r="AX169" s="12" t="s">
        <v>72</v>
      </c>
      <c r="AY169" s="147" t="s">
        <v>182</v>
      </c>
    </row>
    <row r="170" spans="2:65" s="12" customFormat="1">
      <c r="B170" s="146"/>
      <c r="D170" s="141" t="s">
        <v>196</v>
      </c>
      <c r="E170" s="147" t="s">
        <v>1</v>
      </c>
      <c r="F170" s="148" t="s">
        <v>3333</v>
      </c>
      <c r="H170" s="147" t="s">
        <v>1</v>
      </c>
      <c r="L170" s="146"/>
      <c r="M170" s="149"/>
      <c r="T170" s="150"/>
      <c r="AT170" s="147" t="s">
        <v>196</v>
      </c>
      <c r="AU170" s="147" t="s">
        <v>190</v>
      </c>
      <c r="AV170" s="12" t="s">
        <v>80</v>
      </c>
      <c r="AW170" s="12" t="s">
        <v>27</v>
      </c>
      <c r="AX170" s="12" t="s">
        <v>72</v>
      </c>
      <c r="AY170" s="147" t="s">
        <v>182</v>
      </c>
    </row>
    <row r="171" spans="2:65" s="13" customFormat="1">
      <c r="B171" s="151"/>
      <c r="D171" s="141" t="s">
        <v>196</v>
      </c>
      <c r="E171" s="152" t="s">
        <v>1</v>
      </c>
      <c r="F171" s="153" t="s">
        <v>3341</v>
      </c>
      <c r="H171" s="154">
        <v>5.5049999999999999</v>
      </c>
      <c r="L171" s="151"/>
      <c r="M171" s="155"/>
      <c r="T171" s="156"/>
      <c r="AT171" s="152" t="s">
        <v>196</v>
      </c>
      <c r="AU171" s="152" t="s">
        <v>190</v>
      </c>
      <c r="AV171" s="13" t="s">
        <v>190</v>
      </c>
      <c r="AW171" s="13" t="s">
        <v>27</v>
      </c>
      <c r="AX171" s="13" t="s">
        <v>72</v>
      </c>
      <c r="AY171" s="152" t="s">
        <v>182</v>
      </c>
    </row>
    <row r="172" spans="2:65" s="13" customFormat="1">
      <c r="B172" s="151"/>
      <c r="D172" s="141" t="s">
        <v>196</v>
      </c>
      <c r="E172" s="152" t="s">
        <v>1</v>
      </c>
      <c r="F172" s="153" t="s">
        <v>3342</v>
      </c>
      <c r="H172" s="154">
        <v>7.0570000000000004</v>
      </c>
      <c r="L172" s="151"/>
      <c r="M172" s="155"/>
      <c r="T172" s="156"/>
      <c r="AT172" s="152" t="s">
        <v>196</v>
      </c>
      <c r="AU172" s="152" t="s">
        <v>190</v>
      </c>
      <c r="AV172" s="13" t="s">
        <v>190</v>
      </c>
      <c r="AW172" s="13" t="s">
        <v>27</v>
      </c>
      <c r="AX172" s="13" t="s">
        <v>72</v>
      </c>
      <c r="AY172" s="152" t="s">
        <v>182</v>
      </c>
    </row>
    <row r="173" spans="2:65" s="12" customFormat="1">
      <c r="B173" s="146"/>
      <c r="D173" s="141" t="s">
        <v>196</v>
      </c>
      <c r="E173" s="147" t="s">
        <v>1</v>
      </c>
      <c r="F173" s="148" t="s">
        <v>3331</v>
      </c>
      <c r="H173" s="147" t="s">
        <v>1</v>
      </c>
      <c r="L173" s="146"/>
      <c r="M173" s="149"/>
      <c r="T173" s="150"/>
      <c r="AT173" s="147" t="s">
        <v>196</v>
      </c>
      <c r="AU173" s="147" t="s">
        <v>190</v>
      </c>
      <c r="AV173" s="12" t="s">
        <v>80</v>
      </c>
      <c r="AW173" s="12" t="s">
        <v>27</v>
      </c>
      <c r="AX173" s="12" t="s">
        <v>72</v>
      </c>
      <c r="AY173" s="147" t="s">
        <v>182</v>
      </c>
    </row>
    <row r="174" spans="2:65" s="13" customFormat="1">
      <c r="B174" s="151"/>
      <c r="D174" s="141" t="s">
        <v>196</v>
      </c>
      <c r="E174" s="152" t="s">
        <v>1</v>
      </c>
      <c r="F174" s="153" t="s">
        <v>3343</v>
      </c>
      <c r="H174" s="154">
        <v>1.65</v>
      </c>
      <c r="L174" s="151"/>
      <c r="M174" s="155"/>
      <c r="T174" s="156"/>
      <c r="AT174" s="152" t="s">
        <v>196</v>
      </c>
      <c r="AU174" s="152" t="s">
        <v>190</v>
      </c>
      <c r="AV174" s="13" t="s">
        <v>190</v>
      </c>
      <c r="AW174" s="13" t="s">
        <v>27</v>
      </c>
      <c r="AX174" s="13" t="s">
        <v>72</v>
      </c>
      <c r="AY174" s="152" t="s">
        <v>182</v>
      </c>
    </row>
    <row r="175" spans="2:65" s="14" customFormat="1">
      <c r="B175" s="157"/>
      <c r="D175" s="141" t="s">
        <v>196</v>
      </c>
      <c r="E175" s="158" t="s">
        <v>1</v>
      </c>
      <c r="F175" s="159" t="s">
        <v>201</v>
      </c>
      <c r="H175" s="160">
        <v>14.212000000000002</v>
      </c>
      <c r="L175" s="157"/>
      <c r="M175" s="161"/>
      <c r="T175" s="162"/>
      <c r="AT175" s="158" t="s">
        <v>196</v>
      </c>
      <c r="AU175" s="158" t="s">
        <v>190</v>
      </c>
      <c r="AV175" s="14" t="s">
        <v>189</v>
      </c>
      <c r="AW175" s="14" t="s">
        <v>27</v>
      </c>
      <c r="AX175" s="14" t="s">
        <v>80</v>
      </c>
      <c r="AY175" s="158" t="s">
        <v>182</v>
      </c>
    </row>
    <row r="176" spans="2:65" s="1" customFormat="1" ht="37.9" customHeight="1">
      <c r="B176" s="29"/>
      <c r="C176" s="129" t="s">
        <v>818</v>
      </c>
      <c r="D176" s="129" t="s">
        <v>184</v>
      </c>
      <c r="E176" s="130" t="s">
        <v>241</v>
      </c>
      <c r="F176" s="131" t="s">
        <v>242</v>
      </c>
      <c r="G176" s="132" t="s">
        <v>205</v>
      </c>
      <c r="H176" s="133">
        <v>4.6639999999999997</v>
      </c>
      <c r="I176" s="134">
        <v>99.5</v>
      </c>
      <c r="J176" s="134">
        <f>ROUND(I176*H176,2)</f>
        <v>464.07</v>
      </c>
      <c r="K176" s="131" t="s">
        <v>188</v>
      </c>
      <c r="L176" s="29"/>
      <c r="M176" s="135" t="s">
        <v>1</v>
      </c>
      <c r="N176" s="136" t="s">
        <v>38</v>
      </c>
      <c r="O176" s="137">
        <v>4.5999999999999999E-2</v>
      </c>
      <c r="P176" s="137">
        <f>O176*H176</f>
        <v>0.21454399999999998</v>
      </c>
      <c r="Q176" s="137">
        <v>0</v>
      </c>
      <c r="R176" s="137">
        <f>Q176*H176</f>
        <v>0</v>
      </c>
      <c r="S176" s="137">
        <v>0</v>
      </c>
      <c r="T176" s="138">
        <f>S176*H176</f>
        <v>0</v>
      </c>
      <c r="AR176" s="139" t="s">
        <v>189</v>
      </c>
      <c r="AT176" s="139" t="s">
        <v>184</v>
      </c>
      <c r="AU176" s="139" t="s">
        <v>190</v>
      </c>
      <c r="AY176" s="17" t="s">
        <v>182</v>
      </c>
      <c r="BE176" s="140">
        <f>IF(N176="základní",J176,0)</f>
        <v>0</v>
      </c>
      <c r="BF176" s="140">
        <f>IF(N176="snížená",J176,0)</f>
        <v>464.07</v>
      </c>
      <c r="BG176" s="140">
        <f>IF(N176="zákl. přenesená",J176,0)</f>
        <v>0</v>
      </c>
      <c r="BH176" s="140">
        <f>IF(N176="sníž. přenesená",J176,0)</f>
        <v>0</v>
      </c>
      <c r="BI176" s="140">
        <f>IF(N176="nulová",J176,0)</f>
        <v>0</v>
      </c>
      <c r="BJ176" s="17" t="s">
        <v>190</v>
      </c>
      <c r="BK176" s="140">
        <f>ROUND(I176*H176,2)</f>
        <v>464.07</v>
      </c>
      <c r="BL176" s="17" t="s">
        <v>189</v>
      </c>
      <c r="BM176" s="139" t="s">
        <v>3359</v>
      </c>
    </row>
    <row r="177" spans="2:65" s="1" customFormat="1" ht="39">
      <c r="B177" s="29"/>
      <c r="D177" s="141" t="s">
        <v>192</v>
      </c>
      <c r="F177" s="142" t="s">
        <v>244</v>
      </c>
      <c r="L177" s="29"/>
      <c r="M177" s="143"/>
      <c r="T177" s="53"/>
      <c r="AT177" s="17" t="s">
        <v>192</v>
      </c>
      <c r="AU177" s="17" t="s">
        <v>190</v>
      </c>
    </row>
    <row r="178" spans="2:65" s="1" customFormat="1">
      <c r="B178" s="29"/>
      <c r="D178" s="144" t="s">
        <v>194</v>
      </c>
      <c r="F178" s="145" t="s">
        <v>245</v>
      </c>
      <c r="L178" s="29"/>
      <c r="M178" s="143"/>
      <c r="T178" s="53"/>
      <c r="AT178" s="17" t="s">
        <v>194</v>
      </c>
      <c r="AU178" s="17" t="s">
        <v>190</v>
      </c>
    </row>
    <row r="179" spans="2:65" s="13" customFormat="1">
      <c r="B179" s="151"/>
      <c r="D179" s="141" t="s">
        <v>196</v>
      </c>
      <c r="E179" s="152" t="s">
        <v>1</v>
      </c>
      <c r="F179" s="153" t="s">
        <v>3360</v>
      </c>
      <c r="H179" s="154">
        <v>4.6639999999999997</v>
      </c>
      <c r="L179" s="151"/>
      <c r="M179" s="155"/>
      <c r="T179" s="156"/>
      <c r="AT179" s="152" t="s">
        <v>196</v>
      </c>
      <c r="AU179" s="152" t="s">
        <v>190</v>
      </c>
      <c r="AV179" s="13" t="s">
        <v>190</v>
      </c>
      <c r="AW179" s="13" t="s">
        <v>27</v>
      </c>
      <c r="AX179" s="13" t="s">
        <v>80</v>
      </c>
      <c r="AY179" s="152" t="s">
        <v>182</v>
      </c>
    </row>
    <row r="180" spans="2:65" s="1" customFormat="1" ht="24.2" customHeight="1">
      <c r="B180" s="29"/>
      <c r="C180" s="129" t="s">
        <v>637</v>
      </c>
      <c r="D180" s="129" t="s">
        <v>184</v>
      </c>
      <c r="E180" s="130" t="s">
        <v>3361</v>
      </c>
      <c r="F180" s="131" t="s">
        <v>3362</v>
      </c>
      <c r="G180" s="132" t="s">
        <v>205</v>
      </c>
      <c r="H180" s="133">
        <v>4.6639999999999997</v>
      </c>
      <c r="I180" s="134">
        <v>217</v>
      </c>
      <c r="J180" s="134">
        <f>ROUND(I180*H180,2)</f>
        <v>1012.09</v>
      </c>
      <c r="K180" s="131" t="s">
        <v>188</v>
      </c>
      <c r="L180" s="29"/>
      <c r="M180" s="135" t="s">
        <v>1</v>
      </c>
      <c r="N180" s="136" t="s">
        <v>38</v>
      </c>
      <c r="O180" s="137">
        <v>0.25600000000000001</v>
      </c>
      <c r="P180" s="137">
        <f>O180*H180</f>
        <v>1.1939839999999999</v>
      </c>
      <c r="Q180" s="137">
        <v>0</v>
      </c>
      <c r="R180" s="137">
        <f>Q180*H180</f>
        <v>0</v>
      </c>
      <c r="S180" s="137">
        <v>0</v>
      </c>
      <c r="T180" s="138">
        <f>S180*H180</f>
        <v>0</v>
      </c>
      <c r="AR180" s="139" t="s">
        <v>189</v>
      </c>
      <c r="AT180" s="139" t="s">
        <v>184</v>
      </c>
      <c r="AU180" s="139" t="s">
        <v>190</v>
      </c>
      <c r="AY180" s="17" t="s">
        <v>182</v>
      </c>
      <c r="BE180" s="140">
        <f>IF(N180="základní",J180,0)</f>
        <v>0</v>
      </c>
      <c r="BF180" s="140">
        <f>IF(N180="snížená",J180,0)</f>
        <v>1012.09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7" t="s">
        <v>190</v>
      </c>
      <c r="BK180" s="140">
        <f>ROUND(I180*H180,2)</f>
        <v>1012.09</v>
      </c>
      <c r="BL180" s="17" t="s">
        <v>189</v>
      </c>
      <c r="BM180" s="139" t="s">
        <v>3363</v>
      </c>
    </row>
    <row r="181" spans="2:65" s="1" customFormat="1" ht="29.25">
      <c r="B181" s="29"/>
      <c r="D181" s="141" t="s">
        <v>192</v>
      </c>
      <c r="F181" s="142" t="s">
        <v>3364</v>
      </c>
      <c r="L181" s="29"/>
      <c r="M181" s="143"/>
      <c r="T181" s="53"/>
      <c r="AT181" s="17" t="s">
        <v>192</v>
      </c>
      <c r="AU181" s="17" t="s">
        <v>190</v>
      </c>
    </row>
    <row r="182" spans="2:65" s="1" customFormat="1">
      <c r="B182" s="29"/>
      <c r="D182" s="144" t="s">
        <v>194</v>
      </c>
      <c r="F182" s="145" t="s">
        <v>3365</v>
      </c>
      <c r="L182" s="29"/>
      <c r="M182" s="143"/>
      <c r="T182" s="53"/>
      <c r="AT182" s="17" t="s">
        <v>194</v>
      </c>
      <c r="AU182" s="17" t="s">
        <v>190</v>
      </c>
    </row>
    <row r="183" spans="2:65" s="13" customFormat="1">
      <c r="B183" s="151"/>
      <c r="D183" s="141" t="s">
        <v>196</v>
      </c>
      <c r="E183" s="152" t="s">
        <v>1</v>
      </c>
      <c r="F183" s="153" t="s">
        <v>3360</v>
      </c>
      <c r="H183" s="154">
        <v>4.6639999999999997</v>
      </c>
      <c r="L183" s="151"/>
      <c r="M183" s="155"/>
      <c r="T183" s="156"/>
      <c r="AT183" s="152" t="s">
        <v>196</v>
      </c>
      <c r="AU183" s="152" t="s">
        <v>190</v>
      </c>
      <c r="AV183" s="13" t="s">
        <v>190</v>
      </c>
      <c r="AW183" s="13" t="s">
        <v>27</v>
      </c>
      <c r="AX183" s="13" t="s">
        <v>80</v>
      </c>
      <c r="AY183" s="152" t="s">
        <v>182</v>
      </c>
    </row>
    <row r="184" spans="2:65" s="1" customFormat="1" ht="24.2" customHeight="1">
      <c r="B184" s="29"/>
      <c r="C184" s="129" t="s">
        <v>641</v>
      </c>
      <c r="D184" s="129" t="s">
        <v>184</v>
      </c>
      <c r="E184" s="130" t="s">
        <v>263</v>
      </c>
      <c r="F184" s="131" t="s">
        <v>264</v>
      </c>
      <c r="G184" s="132" t="s">
        <v>265</v>
      </c>
      <c r="H184" s="133">
        <v>9.5609999999999999</v>
      </c>
      <c r="I184" s="134">
        <v>1990</v>
      </c>
      <c r="J184" s="134">
        <f>ROUND(I184*H184,2)</f>
        <v>19026.39</v>
      </c>
      <c r="K184" s="131" t="s">
        <v>188</v>
      </c>
      <c r="L184" s="29"/>
      <c r="M184" s="135" t="s">
        <v>1</v>
      </c>
      <c r="N184" s="136" t="s">
        <v>38</v>
      </c>
      <c r="O184" s="137">
        <v>0</v>
      </c>
      <c r="P184" s="137">
        <f>O184*H184</f>
        <v>0</v>
      </c>
      <c r="Q184" s="137">
        <v>0</v>
      </c>
      <c r="R184" s="137">
        <f>Q184*H184</f>
        <v>0</v>
      </c>
      <c r="S184" s="137">
        <v>0</v>
      </c>
      <c r="T184" s="138">
        <f>S184*H184</f>
        <v>0</v>
      </c>
      <c r="AR184" s="139" t="s">
        <v>189</v>
      </c>
      <c r="AT184" s="139" t="s">
        <v>184</v>
      </c>
      <c r="AU184" s="139" t="s">
        <v>190</v>
      </c>
      <c r="AY184" s="17" t="s">
        <v>182</v>
      </c>
      <c r="BE184" s="140">
        <f>IF(N184="základní",J184,0)</f>
        <v>0</v>
      </c>
      <c r="BF184" s="140">
        <f>IF(N184="snížená",J184,0)</f>
        <v>19026.39</v>
      </c>
      <c r="BG184" s="140">
        <f>IF(N184="zákl. přenesená",J184,0)</f>
        <v>0</v>
      </c>
      <c r="BH184" s="140">
        <f>IF(N184="sníž. přenesená",J184,0)</f>
        <v>0</v>
      </c>
      <c r="BI184" s="140">
        <f>IF(N184="nulová",J184,0)</f>
        <v>0</v>
      </c>
      <c r="BJ184" s="17" t="s">
        <v>190</v>
      </c>
      <c r="BK184" s="140">
        <f>ROUND(I184*H184,2)</f>
        <v>19026.39</v>
      </c>
      <c r="BL184" s="17" t="s">
        <v>189</v>
      </c>
      <c r="BM184" s="139" t="s">
        <v>3366</v>
      </c>
    </row>
    <row r="185" spans="2:65" s="1" customFormat="1" ht="29.25">
      <c r="B185" s="29"/>
      <c r="D185" s="141" t="s">
        <v>192</v>
      </c>
      <c r="F185" s="142" t="s">
        <v>267</v>
      </c>
      <c r="L185" s="29"/>
      <c r="M185" s="143"/>
      <c r="T185" s="53"/>
      <c r="AT185" s="17" t="s">
        <v>192</v>
      </c>
      <c r="AU185" s="17" t="s">
        <v>190</v>
      </c>
    </row>
    <row r="186" spans="2:65" s="1" customFormat="1">
      <c r="B186" s="29"/>
      <c r="D186" s="144" t="s">
        <v>194</v>
      </c>
      <c r="F186" s="145" t="s">
        <v>268</v>
      </c>
      <c r="L186" s="29"/>
      <c r="M186" s="143"/>
      <c r="T186" s="53"/>
      <c r="AT186" s="17" t="s">
        <v>194</v>
      </c>
      <c r="AU186" s="17" t="s">
        <v>190</v>
      </c>
    </row>
    <row r="187" spans="2:65" s="13" customFormat="1">
      <c r="B187" s="151"/>
      <c r="D187" s="141" t="s">
        <v>196</v>
      </c>
      <c r="E187" s="152" t="s">
        <v>1</v>
      </c>
      <c r="F187" s="153" t="s">
        <v>3367</v>
      </c>
      <c r="H187" s="154">
        <v>9.5609999999999999</v>
      </c>
      <c r="L187" s="151"/>
      <c r="M187" s="155"/>
      <c r="T187" s="156"/>
      <c r="AT187" s="152" t="s">
        <v>196</v>
      </c>
      <c r="AU187" s="152" t="s">
        <v>190</v>
      </c>
      <c r="AV187" s="13" t="s">
        <v>190</v>
      </c>
      <c r="AW187" s="13" t="s">
        <v>27</v>
      </c>
      <c r="AX187" s="13" t="s">
        <v>80</v>
      </c>
      <c r="AY187" s="152" t="s">
        <v>182</v>
      </c>
    </row>
    <row r="188" spans="2:65" s="1" customFormat="1" ht="24.2" customHeight="1">
      <c r="B188" s="29"/>
      <c r="C188" s="129" t="s">
        <v>526</v>
      </c>
      <c r="D188" s="129" t="s">
        <v>184</v>
      </c>
      <c r="E188" s="130" t="s">
        <v>3368</v>
      </c>
      <c r="F188" s="131" t="s">
        <v>3369</v>
      </c>
      <c r="G188" s="132" t="s">
        <v>205</v>
      </c>
      <c r="H188" s="133">
        <v>9.548</v>
      </c>
      <c r="I188" s="134">
        <v>256</v>
      </c>
      <c r="J188" s="134">
        <f>ROUND(I188*H188,2)</f>
        <v>2444.29</v>
      </c>
      <c r="K188" s="131" t="s">
        <v>188</v>
      </c>
      <c r="L188" s="29"/>
      <c r="M188" s="135" t="s">
        <v>1</v>
      </c>
      <c r="N188" s="136" t="s">
        <v>38</v>
      </c>
      <c r="O188" s="137">
        <v>0.63200000000000001</v>
      </c>
      <c r="P188" s="137">
        <f>O188*H188</f>
        <v>6.0343359999999997</v>
      </c>
      <c r="Q188" s="137">
        <v>0</v>
      </c>
      <c r="R188" s="137">
        <f>Q188*H188</f>
        <v>0</v>
      </c>
      <c r="S188" s="137">
        <v>0</v>
      </c>
      <c r="T188" s="138">
        <f>S188*H188</f>
        <v>0</v>
      </c>
      <c r="AR188" s="139" t="s">
        <v>189</v>
      </c>
      <c r="AT188" s="139" t="s">
        <v>184</v>
      </c>
      <c r="AU188" s="139" t="s">
        <v>190</v>
      </c>
      <c r="AY188" s="17" t="s">
        <v>182</v>
      </c>
      <c r="BE188" s="140">
        <f>IF(N188="základní",J188,0)</f>
        <v>0</v>
      </c>
      <c r="BF188" s="140">
        <f>IF(N188="snížená",J188,0)</f>
        <v>2444.29</v>
      </c>
      <c r="BG188" s="140">
        <f>IF(N188="zákl. přenesená",J188,0)</f>
        <v>0</v>
      </c>
      <c r="BH188" s="140">
        <f>IF(N188="sníž. přenesená",J188,0)</f>
        <v>0</v>
      </c>
      <c r="BI188" s="140">
        <f>IF(N188="nulová",J188,0)</f>
        <v>0</v>
      </c>
      <c r="BJ188" s="17" t="s">
        <v>190</v>
      </c>
      <c r="BK188" s="140">
        <f>ROUND(I188*H188,2)</f>
        <v>2444.29</v>
      </c>
      <c r="BL188" s="17" t="s">
        <v>189</v>
      </c>
      <c r="BM188" s="139" t="s">
        <v>3370</v>
      </c>
    </row>
    <row r="189" spans="2:65" s="1" customFormat="1" ht="29.25">
      <c r="B189" s="29"/>
      <c r="D189" s="141" t="s">
        <v>192</v>
      </c>
      <c r="F189" s="142" t="s">
        <v>3371</v>
      </c>
      <c r="L189" s="29"/>
      <c r="M189" s="143"/>
      <c r="T189" s="53"/>
      <c r="AT189" s="17" t="s">
        <v>192</v>
      </c>
      <c r="AU189" s="17" t="s">
        <v>190</v>
      </c>
    </row>
    <row r="190" spans="2:65" s="1" customFormat="1">
      <c r="B190" s="29"/>
      <c r="D190" s="144" t="s">
        <v>194</v>
      </c>
      <c r="F190" s="145" t="s">
        <v>3372</v>
      </c>
      <c r="L190" s="29"/>
      <c r="M190" s="143"/>
      <c r="T190" s="53"/>
      <c r="AT190" s="17" t="s">
        <v>194</v>
      </c>
      <c r="AU190" s="17" t="s">
        <v>190</v>
      </c>
    </row>
    <row r="191" spans="2:65" s="12" customFormat="1">
      <c r="B191" s="146"/>
      <c r="D191" s="141" t="s">
        <v>196</v>
      </c>
      <c r="E191" s="147" t="s">
        <v>1</v>
      </c>
      <c r="F191" s="148" t="s">
        <v>3331</v>
      </c>
      <c r="H191" s="147" t="s">
        <v>1</v>
      </c>
      <c r="L191" s="146"/>
      <c r="M191" s="149"/>
      <c r="T191" s="150"/>
      <c r="AT191" s="147" t="s">
        <v>196</v>
      </c>
      <c r="AU191" s="147" t="s">
        <v>190</v>
      </c>
      <c r="AV191" s="12" t="s">
        <v>80</v>
      </c>
      <c r="AW191" s="12" t="s">
        <v>27</v>
      </c>
      <c r="AX191" s="12" t="s">
        <v>72</v>
      </c>
      <c r="AY191" s="147" t="s">
        <v>182</v>
      </c>
    </row>
    <row r="192" spans="2:65" s="13" customFormat="1">
      <c r="B192" s="151"/>
      <c r="D192" s="141" t="s">
        <v>196</v>
      </c>
      <c r="E192" s="152" t="s">
        <v>1</v>
      </c>
      <c r="F192" s="153" t="s">
        <v>3343</v>
      </c>
      <c r="H192" s="154">
        <v>1.65</v>
      </c>
      <c r="L192" s="151"/>
      <c r="M192" s="155"/>
      <c r="T192" s="156"/>
      <c r="AT192" s="152" t="s">
        <v>196</v>
      </c>
      <c r="AU192" s="152" t="s">
        <v>190</v>
      </c>
      <c r="AV192" s="13" t="s">
        <v>190</v>
      </c>
      <c r="AW192" s="13" t="s">
        <v>27</v>
      </c>
      <c r="AX192" s="13" t="s">
        <v>72</v>
      </c>
      <c r="AY192" s="152" t="s">
        <v>182</v>
      </c>
    </row>
    <row r="193" spans="2:65" s="12" customFormat="1">
      <c r="B193" s="146"/>
      <c r="D193" s="141" t="s">
        <v>196</v>
      </c>
      <c r="E193" s="147" t="s">
        <v>1</v>
      </c>
      <c r="F193" s="148" t="s">
        <v>3333</v>
      </c>
      <c r="H193" s="147" t="s">
        <v>1</v>
      </c>
      <c r="L193" s="146"/>
      <c r="M193" s="149"/>
      <c r="T193" s="150"/>
      <c r="AT193" s="147" t="s">
        <v>196</v>
      </c>
      <c r="AU193" s="147" t="s">
        <v>190</v>
      </c>
      <c r="AV193" s="12" t="s">
        <v>80</v>
      </c>
      <c r="AW193" s="12" t="s">
        <v>27</v>
      </c>
      <c r="AX193" s="12" t="s">
        <v>72</v>
      </c>
      <c r="AY193" s="147" t="s">
        <v>182</v>
      </c>
    </row>
    <row r="194" spans="2:65" s="13" customFormat="1">
      <c r="B194" s="151"/>
      <c r="D194" s="141" t="s">
        <v>196</v>
      </c>
      <c r="E194" s="152" t="s">
        <v>1</v>
      </c>
      <c r="F194" s="153" t="s">
        <v>3373</v>
      </c>
      <c r="H194" s="154">
        <v>5.7469999999999999</v>
      </c>
      <c r="L194" s="151"/>
      <c r="M194" s="155"/>
      <c r="T194" s="156"/>
      <c r="AT194" s="152" t="s">
        <v>196</v>
      </c>
      <c r="AU194" s="152" t="s">
        <v>190</v>
      </c>
      <c r="AV194" s="13" t="s">
        <v>190</v>
      </c>
      <c r="AW194" s="13" t="s">
        <v>27</v>
      </c>
      <c r="AX194" s="13" t="s">
        <v>72</v>
      </c>
      <c r="AY194" s="152" t="s">
        <v>182</v>
      </c>
    </row>
    <row r="195" spans="2:65" s="13" customFormat="1">
      <c r="B195" s="151"/>
      <c r="D195" s="141" t="s">
        <v>196</v>
      </c>
      <c r="E195" s="152" t="s">
        <v>1</v>
      </c>
      <c r="F195" s="153" t="s">
        <v>3374</v>
      </c>
      <c r="H195" s="154">
        <v>2.1509999999999998</v>
      </c>
      <c r="L195" s="151"/>
      <c r="M195" s="155"/>
      <c r="T195" s="156"/>
      <c r="AT195" s="152" t="s">
        <v>196</v>
      </c>
      <c r="AU195" s="152" t="s">
        <v>190</v>
      </c>
      <c r="AV195" s="13" t="s">
        <v>190</v>
      </c>
      <c r="AW195" s="13" t="s">
        <v>27</v>
      </c>
      <c r="AX195" s="13" t="s">
        <v>72</v>
      </c>
      <c r="AY195" s="152" t="s">
        <v>182</v>
      </c>
    </row>
    <row r="196" spans="2:65" s="14" customFormat="1">
      <c r="B196" s="157"/>
      <c r="D196" s="141" t="s">
        <v>196</v>
      </c>
      <c r="E196" s="158" t="s">
        <v>1</v>
      </c>
      <c r="F196" s="159" t="s">
        <v>201</v>
      </c>
      <c r="H196" s="160">
        <v>9.548</v>
      </c>
      <c r="L196" s="157"/>
      <c r="M196" s="161"/>
      <c r="T196" s="162"/>
      <c r="AT196" s="158" t="s">
        <v>196</v>
      </c>
      <c r="AU196" s="158" t="s">
        <v>190</v>
      </c>
      <c r="AV196" s="14" t="s">
        <v>189</v>
      </c>
      <c r="AW196" s="14" t="s">
        <v>27</v>
      </c>
      <c r="AX196" s="14" t="s">
        <v>80</v>
      </c>
      <c r="AY196" s="158" t="s">
        <v>182</v>
      </c>
    </row>
    <row r="197" spans="2:65" s="1" customFormat="1" ht="24.2" customHeight="1">
      <c r="B197" s="29"/>
      <c r="C197" s="129" t="s">
        <v>645</v>
      </c>
      <c r="D197" s="129" t="s">
        <v>184</v>
      </c>
      <c r="E197" s="130" t="s">
        <v>3375</v>
      </c>
      <c r="F197" s="131" t="s">
        <v>3376</v>
      </c>
      <c r="G197" s="132" t="s">
        <v>187</v>
      </c>
      <c r="H197" s="133">
        <v>2.8980000000000001</v>
      </c>
      <c r="I197" s="134">
        <v>225</v>
      </c>
      <c r="J197" s="134">
        <f>ROUND(I197*H197,2)</f>
        <v>652.04999999999995</v>
      </c>
      <c r="K197" s="131" t="s">
        <v>188</v>
      </c>
      <c r="L197" s="29"/>
      <c r="M197" s="135" t="s">
        <v>1</v>
      </c>
      <c r="N197" s="136" t="s">
        <v>38</v>
      </c>
      <c r="O197" s="137">
        <v>0.66800000000000004</v>
      </c>
      <c r="P197" s="137">
        <f>O197*H197</f>
        <v>1.9358640000000003</v>
      </c>
      <c r="Q197" s="137">
        <v>0</v>
      </c>
      <c r="R197" s="137">
        <f>Q197*H197</f>
        <v>0</v>
      </c>
      <c r="S197" s="137">
        <v>0</v>
      </c>
      <c r="T197" s="138">
        <f>S197*H197</f>
        <v>0</v>
      </c>
      <c r="AR197" s="139" t="s">
        <v>189</v>
      </c>
      <c r="AT197" s="139" t="s">
        <v>184</v>
      </c>
      <c r="AU197" s="139" t="s">
        <v>190</v>
      </c>
      <c r="AY197" s="17" t="s">
        <v>182</v>
      </c>
      <c r="BE197" s="140">
        <f>IF(N197="základní",J197,0)</f>
        <v>0</v>
      </c>
      <c r="BF197" s="140">
        <f>IF(N197="snížená",J197,0)</f>
        <v>652.04999999999995</v>
      </c>
      <c r="BG197" s="140">
        <f>IF(N197="zákl. přenesená",J197,0)</f>
        <v>0</v>
      </c>
      <c r="BH197" s="140">
        <f>IF(N197="sníž. přenesená",J197,0)</f>
        <v>0</v>
      </c>
      <c r="BI197" s="140">
        <f>IF(N197="nulová",J197,0)</f>
        <v>0</v>
      </c>
      <c r="BJ197" s="17" t="s">
        <v>190</v>
      </c>
      <c r="BK197" s="140">
        <f>ROUND(I197*H197,2)</f>
        <v>652.04999999999995</v>
      </c>
      <c r="BL197" s="17" t="s">
        <v>189</v>
      </c>
      <c r="BM197" s="139" t="s">
        <v>3377</v>
      </c>
    </row>
    <row r="198" spans="2:65" s="1" customFormat="1" ht="19.5">
      <c r="B198" s="29"/>
      <c r="D198" s="141" t="s">
        <v>192</v>
      </c>
      <c r="F198" s="142" t="s">
        <v>3378</v>
      </c>
      <c r="L198" s="29"/>
      <c r="M198" s="143"/>
      <c r="T198" s="53"/>
      <c r="AT198" s="17" t="s">
        <v>192</v>
      </c>
      <c r="AU198" s="17" t="s">
        <v>190</v>
      </c>
    </row>
    <row r="199" spans="2:65" s="1" customFormat="1">
      <c r="B199" s="29"/>
      <c r="D199" s="144" t="s">
        <v>194</v>
      </c>
      <c r="F199" s="145" t="s">
        <v>3379</v>
      </c>
      <c r="L199" s="29"/>
      <c r="M199" s="143"/>
      <c r="T199" s="53"/>
      <c r="AT199" s="17" t="s">
        <v>194</v>
      </c>
      <c r="AU199" s="17" t="s">
        <v>190</v>
      </c>
    </row>
    <row r="200" spans="2:65" s="12" customFormat="1">
      <c r="B200" s="146"/>
      <c r="D200" s="141" t="s">
        <v>196</v>
      </c>
      <c r="E200" s="147" t="s">
        <v>1</v>
      </c>
      <c r="F200" s="148" t="s">
        <v>3331</v>
      </c>
      <c r="H200" s="147" t="s">
        <v>1</v>
      </c>
      <c r="L200" s="146"/>
      <c r="M200" s="149"/>
      <c r="T200" s="150"/>
      <c r="AT200" s="147" t="s">
        <v>196</v>
      </c>
      <c r="AU200" s="147" t="s">
        <v>190</v>
      </c>
      <c r="AV200" s="12" t="s">
        <v>80</v>
      </c>
      <c r="AW200" s="12" t="s">
        <v>27</v>
      </c>
      <c r="AX200" s="12" t="s">
        <v>72</v>
      </c>
      <c r="AY200" s="147" t="s">
        <v>182</v>
      </c>
    </row>
    <row r="201" spans="2:65" s="13" customFormat="1">
      <c r="B201" s="151"/>
      <c r="D201" s="141" t="s">
        <v>196</v>
      </c>
      <c r="E201" s="152" t="s">
        <v>1</v>
      </c>
      <c r="F201" s="153" t="s">
        <v>3332</v>
      </c>
      <c r="H201" s="154">
        <v>1</v>
      </c>
      <c r="L201" s="151"/>
      <c r="M201" s="155"/>
      <c r="T201" s="156"/>
      <c r="AT201" s="152" t="s">
        <v>196</v>
      </c>
      <c r="AU201" s="152" t="s">
        <v>190</v>
      </c>
      <c r="AV201" s="13" t="s">
        <v>190</v>
      </c>
      <c r="AW201" s="13" t="s">
        <v>27</v>
      </c>
      <c r="AX201" s="13" t="s">
        <v>72</v>
      </c>
      <c r="AY201" s="152" t="s">
        <v>182</v>
      </c>
    </row>
    <row r="202" spans="2:65" s="12" customFormat="1">
      <c r="B202" s="146"/>
      <c r="D202" s="141" t="s">
        <v>196</v>
      </c>
      <c r="E202" s="147" t="s">
        <v>1</v>
      </c>
      <c r="F202" s="148" t="s">
        <v>3333</v>
      </c>
      <c r="H202" s="147" t="s">
        <v>1</v>
      </c>
      <c r="L202" s="146"/>
      <c r="M202" s="149"/>
      <c r="T202" s="150"/>
      <c r="AT202" s="147" t="s">
        <v>196</v>
      </c>
      <c r="AU202" s="147" t="s">
        <v>190</v>
      </c>
      <c r="AV202" s="12" t="s">
        <v>80</v>
      </c>
      <c r="AW202" s="12" t="s">
        <v>27</v>
      </c>
      <c r="AX202" s="12" t="s">
        <v>72</v>
      </c>
      <c r="AY202" s="147" t="s">
        <v>182</v>
      </c>
    </row>
    <row r="203" spans="2:65" s="13" customFormat="1">
      <c r="B203" s="151"/>
      <c r="D203" s="141" t="s">
        <v>196</v>
      </c>
      <c r="E203" s="152" t="s">
        <v>1</v>
      </c>
      <c r="F203" s="153" t="s">
        <v>3334</v>
      </c>
      <c r="H203" s="154">
        <v>2.8980000000000001</v>
      </c>
      <c r="L203" s="151"/>
      <c r="M203" s="155"/>
      <c r="T203" s="156"/>
      <c r="AT203" s="152" t="s">
        <v>196</v>
      </c>
      <c r="AU203" s="152" t="s">
        <v>190</v>
      </c>
      <c r="AV203" s="13" t="s">
        <v>190</v>
      </c>
      <c r="AW203" s="13" t="s">
        <v>27</v>
      </c>
      <c r="AX203" s="13" t="s">
        <v>80</v>
      </c>
      <c r="AY203" s="152" t="s">
        <v>182</v>
      </c>
    </row>
    <row r="204" spans="2:65" s="11" customFormat="1" ht="22.9" customHeight="1">
      <c r="B204" s="118"/>
      <c r="D204" s="119" t="s">
        <v>71</v>
      </c>
      <c r="E204" s="127" t="s">
        <v>189</v>
      </c>
      <c r="F204" s="127" t="s">
        <v>744</v>
      </c>
      <c r="J204" s="128">
        <f>BK204</f>
        <v>9164.7000000000007</v>
      </c>
      <c r="L204" s="118"/>
      <c r="M204" s="122"/>
      <c r="P204" s="123">
        <f>SUM(P205:P222)</f>
        <v>2.2681</v>
      </c>
      <c r="R204" s="123">
        <f>SUM(R205:R222)</f>
        <v>3.0489122599999998</v>
      </c>
      <c r="T204" s="124">
        <f>SUM(T205:T222)</f>
        <v>0</v>
      </c>
      <c r="AR204" s="119" t="s">
        <v>80</v>
      </c>
      <c r="AT204" s="125" t="s">
        <v>71</v>
      </c>
      <c r="AU204" s="125" t="s">
        <v>80</v>
      </c>
      <c r="AY204" s="119" t="s">
        <v>182</v>
      </c>
      <c r="BK204" s="126">
        <f>SUM(BK205:BK222)</f>
        <v>9164.7000000000007</v>
      </c>
    </row>
    <row r="205" spans="2:65" s="1" customFormat="1" ht="16.5" customHeight="1">
      <c r="B205" s="29"/>
      <c r="C205" s="129" t="s">
        <v>716</v>
      </c>
      <c r="D205" s="129" t="s">
        <v>184</v>
      </c>
      <c r="E205" s="130" t="s">
        <v>3249</v>
      </c>
      <c r="F205" s="131" t="s">
        <v>3250</v>
      </c>
      <c r="G205" s="132" t="s">
        <v>205</v>
      </c>
      <c r="H205" s="133">
        <v>0.69799999999999995</v>
      </c>
      <c r="I205" s="134">
        <v>1250</v>
      </c>
      <c r="J205" s="134">
        <f>ROUND(I205*H205,2)</f>
        <v>872.5</v>
      </c>
      <c r="K205" s="131" t="s">
        <v>188</v>
      </c>
      <c r="L205" s="29"/>
      <c r="M205" s="135" t="s">
        <v>1</v>
      </c>
      <c r="N205" s="136" t="s">
        <v>38</v>
      </c>
      <c r="O205" s="137">
        <v>0</v>
      </c>
      <c r="P205" s="137">
        <f>O205*H205</f>
        <v>0</v>
      </c>
      <c r="Q205" s="137">
        <v>1.8907700000000001</v>
      </c>
      <c r="R205" s="137">
        <f>Q205*H205</f>
        <v>1.3197574599999999</v>
      </c>
      <c r="S205" s="137">
        <v>0</v>
      </c>
      <c r="T205" s="138">
        <f>S205*H205</f>
        <v>0</v>
      </c>
      <c r="AR205" s="139" t="s">
        <v>189</v>
      </c>
      <c r="AT205" s="139" t="s">
        <v>184</v>
      </c>
      <c r="AU205" s="139" t="s">
        <v>190</v>
      </c>
      <c r="AY205" s="17" t="s">
        <v>182</v>
      </c>
      <c r="BE205" s="140">
        <f>IF(N205="základní",J205,0)</f>
        <v>0</v>
      </c>
      <c r="BF205" s="140">
        <f>IF(N205="snížená",J205,0)</f>
        <v>872.5</v>
      </c>
      <c r="BG205" s="140">
        <f>IF(N205="zákl. přenesená",J205,0)</f>
        <v>0</v>
      </c>
      <c r="BH205" s="140">
        <f>IF(N205="sníž. přenesená",J205,0)</f>
        <v>0</v>
      </c>
      <c r="BI205" s="140">
        <f>IF(N205="nulová",J205,0)</f>
        <v>0</v>
      </c>
      <c r="BJ205" s="17" t="s">
        <v>190</v>
      </c>
      <c r="BK205" s="140">
        <f>ROUND(I205*H205,2)</f>
        <v>872.5</v>
      </c>
      <c r="BL205" s="17" t="s">
        <v>189</v>
      </c>
      <c r="BM205" s="139" t="s">
        <v>3380</v>
      </c>
    </row>
    <row r="206" spans="2:65" s="1" customFormat="1">
      <c r="B206" s="29"/>
      <c r="D206" s="141" t="s">
        <v>192</v>
      </c>
      <c r="F206" s="142" t="s">
        <v>3250</v>
      </c>
      <c r="L206" s="29"/>
      <c r="M206" s="143"/>
      <c r="T206" s="53"/>
      <c r="AT206" s="17" t="s">
        <v>192</v>
      </c>
      <c r="AU206" s="17" t="s">
        <v>190</v>
      </c>
    </row>
    <row r="207" spans="2:65" s="1" customFormat="1">
      <c r="B207" s="29"/>
      <c r="D207" s="144" t="s">
        <v>194</v>
      </c>
      <c r="F207" s="145" t="s">
        <v>3252</v>
      </c>
      <c r="L207" s="29"/>
      <c r="M207" s="143"/>
      <c r="T207" s="53"/>
      <c r="AT207" s="17" t="s">
        <v>194</v>
      </c>
      <c r="AU207" s="17" t="s">
        <v>190</v>
      </c>
    </row>
    <row r="208" spans="2:65" s="12" customFormat="1">
      <c r="B208" s="146"/>
      <c r="D208" s="141" t="s">
        <v>196</v>
      </c>
      <c r="E208" s="147" t="s">
        <v>1</v>
      </c>
      <c r="F208" s="148" t="s">
        <v>3381</v>
      </c>
      <c r="H208" s="147" t="s">
        <v>1</v>
      </c>
      <c r="L208" s="146"/>
      <c r="M208" s="149"/>
      <c r="T208" s="150"/>
      <c r="AT208" s="147" t="s">
        <v>196</v>
      </c>
      <c r="AU208" s="147" t="s">
        <v>190</v>
      </c>
      <c r="AV208" s="12" t="s">
        <v>80</v>
      </c>
      <c r="AW208" s="12" t="s">
        <v>27</v>
      </c>
      <c r="AX208" s="12" t="s">
        <v>72</v>
      </c>
      <c r="AY208" s="147" t="s">
        <v>182</v>
      </c>
    </row>
    <row r="209" spans="2:65" s="13" customFormat="1">
      <c r="B209" s="151"/>
      <c r="D209" s="141" t="s">
        <v>196</v>
      </c>
      <c r="E209" s="152" t="s">
        <v>1</v>
      </c>
      <c r="F209" s="153" t="s">
        <v>3382</v>
      </c>
      <c r="H209" s="154">
        <v>0.69799999999999995</v>
      </c>
      <c r="L209" s="151"/>
      <c r="M209" s="155"/>
      <c r="T209" s="156"/>
      <c r="AT209" s="152" t="s">
        <v>196</v>
      </c>
      <c r="AU209" s="152" t="s">
        <v>190</v>
      </c>
      <c r="AV209" s="13" t="s">
        <v>190</v>
      </c>
      <c r="AW209" s="13" t="s">
        <v>27</v>
      </c>
      <c r="AX209" s="13" t="s">
        <v>80</v>
      </c>
      <c r="AY209" s="152" t="s">
        <v>182</v>
      </c>
    </row>
    <row r="210" spans="2:65" s="1" customFormat="1" ht="24.2" customHeight="1">
      <c r="B210" s="29"/>
      <c r="C210" s="129" t="s">
        <v>616</v>
      </c>
      <c r="D210" s="129" t="s">
        <v>184</v>
      </c>
      <c r="E210" s="130" t="s">
        <v>3383</v>
      </c>
      <c r="F210" s="131" t="s">
        <v>3384</v>
      </c>
      <c r="G210" s="132" t="s">
        <v>319</v>
      </c>
      <c r="H210" s="133">
        <v>16</v>
      </c>
      <c r="I210" s="134">
        <v>55</v>
      </c>
      <c r="J210" s="134">
        <f>ROUND(I210*H210,2)</f>
        <v>880</v>
      </c>
      <c r="K210" s="131" t="s">
        <v>188</v>
      </c>
      <c r="L210" s="29"/>
      <c r="M210" s="135" t="s">
        <v>1</v>
      </c>
      <c r="N210" s="136" t="s">
        <v>38</v>
      </c>
      <c r="O210" s="137">
        <v>7.3999999999999996E-2</v>
      </c>
      <c r="P210" s="137">
        <f>O210*H210</f>
        <v>1.1839999999999999</v>
      </c>
      <c r="Q210" s="137">
        <v>1.65E-3</v>
      </c>
      <c r="R210" s="137">
        <f>Q210*H210</f>
        <v>2.64E-2</v>
      </c>
      <c r="S210" s="137">
        <v>0</v>
      </c>
      <c r="T210" s="138">
        <f>S210*H210</f>
        <v>0</v>
      </c>
      <c r="AR210" s="139" t="s">
        <v>189</v>
      </c>
      <c r="AT210" s="139" t="s">
        <v>184</v>
      </c>
      <c r="AU210" s="139" t="s">
        <v>190</v>
      </c>
      <c r="AY210" s="17" t="s">
        <v>182</v>
      </c>
      <c r="BE210" s="140">
        <f>IF(N210="základní",J210,0)</f>
        <v>0</v>
      </c>
      <c r="BF210" s="140">
        <f>IF(N210="snížená",J210,0)</f>
        <v>880</v>
      </c>
      <c r="BG210" s="140">
        <f>IF(N210="zákl. přenesená",J210,0)</f>
        <v>0</v>
      </c>
      <c r="BH210" s="140">
        <f>IF(N210="sníž. přenesená",J210,0)</f>
        <v>0</v>
      </c>
      <c r="BI210" s="140">
        <f>IF(N210="nulová",J210,0)</f>
        <v>0</v>
      </c>
      <c r="BJ210" s="17" t="s">
        <v>190</v>
      </c>
      <c r="BK210" s="140">
        <f>ROUND(I210*H210,2)</f>
        <v>880</v>
      </c>
      <c r="BL210" s="17" t="s">
        <v>189</v>
      </c>
      <c r="BM210" s="139" t="s">
        <v>3385</v>
      </c>
    </row>
    <row r="211" spans="2:65" s="1" customFormat="1" ht="19.5">
      <c r="B211" s="29"/>
      <c r="D211" s="141" t="s">
        <v>192</v>
      </c>
      <c r="F211" s="142" t="s">
        <v>3386</v>
      </c>
      <c r="L211" s="29"/>
      <c r="M211" s="143"/>
      <c r="T211" s="53"/>
      <c r="AT211" s="17" t="s">
        <v>192</v>
      </c>
      <c r="AU211" s="17" t="s">
        <v>190</v>
      </c>
    </row>
    <row r="212" spans="2:65" s="1" customFormat="1">
      <c r="B212" s="29"/>
      <c r="D212" s="144" t="s">
        <v>194</v>
      </c>
      <c r="F212" s="145" t="s">
        <v>3387</v>
      </c>
      <c r="L212" s="29"/>
      <c r="M212" s="143"/>
      <c r="T212" s="53"/>
      <c r="AT212" s="17" t="s">
        <v>194</v>
      </c>
      <c r="AU212" s="17" t="s">
        <v>190</v>
      </c>
    </row>
    <row r="213" spans="2:65" s="1" customFormat="1" ht="16.5" customHeight="1">
      <c r="B213" s="29"/>
      <c r="C213" s="163" t="s">
        <v>621</v>
      </c>
      <c r="D213" s="163" t="s">
        <v>325</v>
      </c>
      <c r="E213" s="164" t="s">
        <v>2956</v>
      </c>
      <c r="F213" s="165" t="s">
        <v>3388</v>
      </c>
      <c r="G213" s="166" t="s">
        <v>3389</v>
      </c>
      <c r="H213" s="167">
        <v>16</v>
      </c>
      <c r="I213" s="168">
        <v>272.25</v>
      </c>
      <c r="J213" s="168">
        <f>ROUND(I213*H213,2)</f>
        <v>4356</v>
      </c>
      <c r="K213" s="165" t="s">
        <v>1</v>
      </c>
      <c r="L213" s="169"/>
      <c r="M213" s="170" t="s">
        <v>1</v>
      </c>
      <c r="N213" s="171" t="s">
        <v>38</v>
      </c>
      <c r="O213" s="137">
        <v>0</v>
      </c>
      <c r="P213" s="137">
        <f>O213*H213</f>
        <v>0</v>
      </c>
      <c r="Q213" s="137">
        <v>0</v>
      </c>
      <c r="R213" s="137">
        <f>Q213*H213</f>
        <v>0</v>
      </c>
      <c r="S213" s="137">
        <v>0</v>
      </c>
      <c r="T213" s="138">
        <f>S213*H213</f>
        <v>0</v>
      </c>
      <c r="AR213" s="139" t="s">
        <v>202</v>
      </c>
      <c r="AT213" s="139" t="s">
        <v>325</v>
      </c>
      <c r="AU213" s="139" t="s">
        <v>190</v>
      </c>
      <c r="AY213" s="17" t="s">
        <v>182</v>
      </c>
      <c r="BE213" s="140">
        <f>IF(N213="základní",J213,0)</f>
        <v>0</v>
      </c>
      <c r="BF213" s="140">
        <f>IF(N213="snížená",J213,0)</f>
        <v>4356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7" t="s">
        <v>190</v>
      </c>
      <c r="BK213" s="140">
        <f>ROUND(I213*H213,2)</f>
        <v>4356</v>
      </c>
      <c r="BL213" s="17" t="s">
        <v>189</v>
      </c>
      <c r="BM213" s="139" t="s">
        <v>3390</v>
      </c>
    </row>
    <row r="214" spans="2:65" s="1" customFormat="1">
      <c r="B214" s="29"/>
      <c r="D214" s="141" t="s">
        <v>192</v>
      </c>
      <c r="F214" s="142" t="s">
        <v>3388</v>
      </c>
      <c r="L214" s="29"/>
      <c r="M214" s="143"/>
      <c r="T214" s="53"/>
      <c r="AT214" s="17" t="s">
        <v>192</v>
      </c>
      <c r="AU214" s="17" t="s">
        <v>190</v>
      </c>
    </row>
    <row r="215" spans="2:65" s="1" customFormat="1" ht="33" customHeight="1">
      <c r="B215" s="29"/>
      <c r="C215" s="129" t="s">
        <v>3092</v>
      </c>
      <c r="D215" s="129" t="s">
        <v>184</v>
      </c>
      <c r="E215" s="130" t="s">
        <v>3391</v>
      </c>
      <c r="F215" s="131" t="s">
        <v>3392</v>
      </c>
      <c r="G215" s="132" t="s">
        <v>205</v>
      </c>
      <c r="H215" s="133">
        <v>0.74</v>
      </c>
      <c r="I215" s="134">
        <v>4130</v>
      </c>
      <c r="J215" s="134">
        <f>ROUND(I215*H215,2)</f>
        <v>3056.2</v>
      </c>
      <c r="K215" s="131" t="s">
        <v>188</v>
      </c>
      <c r="L215" s="29"/>
      <c r="M215" s="135" t="s">
        <v>1</v>
      </c>
      <c r="N215" s="136" t="s">
        <v>38</v>
      </c>
      <c r="O215" s="137">
        <v>1.4650000000000001</v>
      </c>
      <c r="P215" s="137">
        <f>O215*H215</f>
        <v>1.0841000000000001</v>
      </c>
      <c r="Q215" s="137">
        <v>2.3010199999999998</v>
      </c>
      <c r="R215" s="137">
        <f>Q215*H215</f>
        <v>1.7027547999999999</v>
      </c>
      <c r="S215" s="137">
        <v>0</v>
      </c>
      <c r="T215" s="138">
        <f>S215*H215</f>
        <v>0</v>
      </c>
      <c r="AR215" s="139" t="s">
        <v>189</v>
      </c>
      <c r="AT215" s="139" t="s">
        <v>184</v>
      </c>
      <c r="AU215" s="139" t="s">
        <v>190</v>
      </c>
      <c r="AY215" s="17" t="s">
        <v>182</v>
      </c>
      <c r="BE215" s="140">
        <f>IF(N215="základní",J215,0)</f>
        <v>0</v>
      </c>
      <c r="BF215" s="140">
        <f>IF(N215="snížená",J215,0)</f>
        <v>3056.2</v>
      </c>
      <c r="BG215" s="140">
        <f>IF(N215="zákl. přenesená",J215,0)</f>
        <v>0</v>
      </c>
      <c r="BH215" s="140">
        <f>IF(N215="sníž. přenesená",J215,0)</f>
        <v>0</v>
      </c>
      <c r="BI215" s="140">
        <f>IF(N215="nulová",J215,0)</f>
        <v>0</v>
      </c>
      <c r="BJ215" s="17" t="s">
        <v>190</v>
      </c>
      <c r="BK215" s="140">
        <f>ROUND(I215*H215,2)</f>
        <v>3056.2</v>
      </c>
      <c r="BL215" s="17" t="s">
        <v>189</v>
      </c>
      <c r="BM215" s="139" t="s">
        <v>3393</v>
      </c>
    </row>
    <row r="216" spans="2:65" s="1" customFormat="1" ht="29.25">
      <c r="B216" s="29"/>
      <c r="D216" s="141" t="s">
        <v>192</v>
      </c>
      <c r="F216" s="142" t="s">
        <v>3394</v>
      </c>
      <c r="L216" s="29"/>
      <c r="M216" s="143"/>
      <c r="T216" s="53"/>
      <c r="AT216" s="17" t="s">
        <v>192</v>
      </c>
      <c r="AU216" s="17" t="s">
        <v>190</v>
      </c>
    </row>
    <row r="217" spans="2:65" s="1" customFormat="1">
      <c r="B217" s="29"/>
      <c r="D217" s="144" t="s">
        <v>194</v>
      </c>
      <c r="F217" s="145" t="s">
        <v>3395</v>
      </c>
      <c r="L217" s="29"/>
      <c r="M217" s="143"/>
      <c r="T217" s="53"/>
      <c r="AT217" s="17" t="s">
        <v>194</v>
      </c>
      <c r="AU217" s="17" t="s">
        <v>190</v>
      </c>
    </row>
    <row r="218" spans="2:65" s="12" customFormat="1">
      <c r="B218" s="146"/>
      <c r="D218" s="141" t="s">
        <v>196</v>
      </c>
      <c r="E218" s="147" t="s">
        <v>1</v>
      </c>
      <c r="F218" s="148" t="s">
        <v>3396</v>
      </c>
      <c r="H218" s="147" t="s">
        <v>1</v>
      </c>
      <c r="L218" s="146"/>
      <c r="M218" s="149"/>
      <c r="T218" s="150"/>
      <c r="AT218" s="147" t="s">
        <v>196</v>
      </c>
      <c r="AU218" s="147" t="s">
        <v>190</v>
      </c>
      <c r="AV218" s="12" t="s">
        <v>80</v>
      </c>
      <c r="AW218" s="12" t="s">
        <v>27</v>
      </c>
      <c r="AX218" s="12" t="s">
        <v>72</v>
      </c>
      <c r="AY218" s="147" t="s">
        <v>182</v>
      </c>
    </row>
    <row r="219" spans="2:65" s="13" customFormat="1">
      <c r="B219" s="151"/>
      <c r="D219" s="141" t="s">
        <v>196</v>
      </c>
      <c r="E219" s="152" t="s">
        <v>1</v>
      </c>
      <c r="F219" s="153" t="s">
        <v>3397</v>
      </c>
      <c r="H219" s="154">
        <v>0.62</v>
      </c>
      <c r="L219" s="151"/>
      <c r="M219" s="155"/>
      <c r="T219" s="156"/>
      <c r="AT219" s="152" t="s">
        <v>196</v>
      </c>
      <c r="AU219" s="152" t="s">
        <v>190</v>
      </c>
      <c r="AV219" s="13" t="s">
        <v>190</v>
      </c>
      <c r="AW219" s="13" t="s">
        <v>27</v>
      </c>
      <c r="AX219" s="13" t="s">
        <v>72</v>
      </c>
      <c r="AY219" s="152" t="s">
        <v>182</v>
      </c>
    </row>
    <row r="220" spans="2:65" s="12" customFormat="1">
      <c r="B220" s="146"/>
      <c r="D220" s="141" t="s">
        <v>196</v>
      </c>
      <c r="E220" s="147" t="s">
        <v>1</v>
      </c>
      <c r="F220" s="148" t="s">
        <v>3331</v>
      </c>
      <c r="H220" s="147" t="s">
        <v>1</v>
      </c>
      <c r="L220" s="146"/>
      <c r="M220" s="149"/>
      <c r="T220" s="150"/>
      <c r="AT220" s="147" t="s">
        <v>196</v>
      </c>
      <c r="AU220" s="147" t="s">
        <v>190</v>
      </c>
      <c r="AV220" s="12" t="s">
        <v>80</v>
      </c>
      <c r="AW220" s="12" t="s">
        <v>27</v>
      </c>
      <c r="AX220" s="12" t="s">
        <v>72</v>
      </c>
      <c r="AY220" s="147" t="s">
        <v>182</v>
      </c>
    </row>
    <row r="221" spans="2:65" s="13" customFormat="1">
      <c r="B221" s="151"/>
      <c r="D221" s="141" t="s">
        <v>196</v>
      </c>
      <c r="E221" s="152" t="s">
        <v>1</v>
      </c>
      <c r="F221" s="153" t="s">
        <v>3398</v>
      </c>
      <c r="H221" s="154">
        <v>0.12</v>
      </c>
      <c r="L221" s="151"/>
      <c r="M221" s="155"/>
      <c r="T221" s="156"/>
      <c r="AT221" s="152" t="s">
        <v>196</v>
      </c>
      <c r="AU221" s="152" t="s">
        <v>190</v>
      </c>
      <c r="AV221" s="13" t="s">
        <v>190</v>
      </c>
      <c r="AW221" s="13" t="s">
        <v>27</v>
      </c>
      <c r="AX221" s="13" t="s">
        <v>72</v>
      </c>
      <c r="AY221" s="152" t="s">
        <v>182</v>
      </c>
    </row>
    <row r="222" spans="2:65" s="14" customFormat="1">
      <c r="B222" s="157"/>
      <c r="D222" s="141" t="s">
        <v>196</v>
      </c>
      <c r="E222" s="158" t="s">
        <v>1</v>
      </c>
      <c r="F222" s="159" t="s">
        <v>201</v>
      </c>
      <c r="H222" s="160">
        <v>0.74</v>
      </c>
      <c r="L222" s="157"/>
      <c r="M222" s="161"/>
      <c r="T222" s="162"/>
      <c r="AT222" s="158" t="s">
        <v>196</v>
      </c>
      <c r="AU222" s="158" t="s">
        <v>190</v>
      </c>
      <c r="AV222" s="14" t="s">
        <v>189</v>
      </c>
      <c r="AW222" s="14" t="s">
        <v>27</v>
      </c>
      <c r="AX222" s="14" t="s">
        <v>80</v>
      </c>
      <c r="AY222" s="158" t="s">
        <v>182</v>
      </c>
    </row>
    <row r="223" spans="2:65" s="11" customFormat="1" ht="22.9" customHeight="1">
      <c r="B223" s="118"/>
      <c r="D223" s="119" t="s">
        <v>71</v>
      </c>
      <c r="E223" s="127" t="s">
        <v>636</v>
      </c>
      <c r="F223" s="127" t="s">
        <v>3094</v>
      </c>
      <c r="J223" s="128">
        <f>BK223</f>
        <v>2634.88</v>
      </c>
      <c r="L223" s="118"/>
      <c r="M223" s="122"/>
      <c r="P223" s="123">
        <f>SUM(P224:P233)</f>
        <v>0.77544600000000008</v>
      </c>
      <c r="R223" s="123">
        <f>SUM(R224:R233)</f>
        <v>2.8529368799999997</v>
      </c>
      <c r="T223" s="124">
        <f>SUM(T224:T233)</f>
        <v>0</v>
      </c>
      <c r="AR223" s="119" t="s">
        <v>80</v>
      </c>
      <c r="AT223" s="125" t="s">
        <v>71</v>
      </c>
      <c r="AU223" s="125" t="s">
        <v>80</v>
      </c>
      <c r="AY223" s="119" t="s">
        <v>182</v>
      </c>
      <c r="BK223" s="126">
        <f>SUM(BK224:BK233)</f>
        <v>2634.88</v>
      </c>
    </row>
    <row r="224" spans="2:65" s="1" customFormat="1" ht="24.2" customHeight="1">
      <c r="B224" s="29"/>
      <c r="C224" s="129" t="s">
        <v>7</v>
      </c>
      <c r="D224" s="129" t="s">
        <v>184</v>
      </c>
      <c r="E224" s="130" t="s">
        <v>3399</v>
      </c>
      <c r="F224" s="131" t="s">
        <v>3400</v>
      </c>
      <c r="G224" s="132" t="s">
        <v>187</v>
      </c>
      <c r="H224" s="133">
        <v>7.1790000000000003</v>
      </c>
      <c r="I224" s="134">
        <v>186</v>
      </c>
      <c r="J224" s="134">
        <f>ROUND(I224*H224,2)</f>
        <v>1335.29</v>
      </c>
      <c r="K224" s="131" t="s">
        <v>188</v>
      </c>
      <c r="L224" s="29"/>
      <c r="M224" s="135" t="s">
        <v>1</v>
      </c>
      <c r="N224" s="136" t="s">
        <v>38</v>
      </c>
      <c r="O224" s="137">
        <v>8.2000000000000003E-2</v>
      </c>
      <c r="P224" s="137">
        <f>O224*H224</f>
        <v>0.58867800000000003</v>
      </c>
      <c r="Q224" s="137">
        <v>0.34499999999999997</v>
      </c>
      <c r="R224" s="137">
        <f>Q224*H224</f>
        <v>2.4767549999999998</v>
      </c>
      <c r="S224" s="137">
        <v>0</v>
      </c>
      <c r="T224" s="138">
        <f>S224*H224</f>
        <v>0</v>
      </c>
      <c r="AR224" s="139" t="s">
        <v>189</v>
      </c>
      <c r="AT224" s="139" t="s">
        <v>184</v>
      </c>
      <c r="AU224" s="139" t="s">
        <v>190</v>
      </c>
      <c r="AY224" s="17" t="s">
        <v>182</v>
      </c>
      <c r="BE224" s="140">
        <f>IF(N224="základní",J224,0)</f>
        <v>0</v>
      </c>
      <c r="BF224" s="140">
        <f>IF(N224="snížená",J224,0)</f>
        <v>1335.29</v>
      </c>
      <c r="BG224" s="140">
        <f>IF(N224="zákl. přenesená",J224,0)</f>
        <v>0</v>
      </c>
      <c r="BH224" s="140">
        <f>IF(N224="sníž. přenesená",J224,0)</f>
        <v>0</v>
      </c>
      <c r="BI224" s="140">
        <f>IF(N224="nulová",J224,0)</f>
        <v>0</v>
      </c>
      <c r="BJ224" s="17" t="s">
        <v>190</v>
      </c>
      <c r="BK224" s="140">
        <f>ROUND(I224*H224,2)</f>
        <v>1335.29</v>
      </c>
      <c r="BL224" s="17" t="s">
        <v>189</v>
      </c>
      <c r="BM224" s="139" t="s">
        <v>3401</v>
      </c>
    </row>
    <row r="225" spans="2:65" s="1" customFormat="1" ht="19.5">
      <c r="B225" s="29"/>
      <c r="D225" s="141" t="s">
        <v>192</v>
      </c>
      <c r="F225" s="142" t="s">
        <v>3402</v>
      </c>
      <c r="L225" s="29"/>
      <c r="M225" s="143"/>
      <c r="T225" s="53"/>
      <c r="AT225" s="17" t="s">
        <v>192</v>
      </c>
      <c r="AU225" s="17" t="s">
        <v>190</v>
      </c>
    </row>
    <row r="226" spans="2:65" s="1" customFormat="1">
      <c r="B226" s="29"/>
      <c r="D226" s="144" t="s">
        <v>194</v>
      </c>
      <c r="F226" s="145" t="s">
        <v>3403</v>
      </c>
      <c r="L226" s="29"/>
      <c r="M226" s="143"/>
      <c r="T226" s="53"/>
      <c r="AT226" s="17" t="s">
        <v>194</v>
      </c>
      <c r="AU226" s="17" t="s">
        <v>190</v>
      </c>
    </row>
    <row r="227" spans="2:65" s="12" customFormat="1">
      <c r="B227" s="146"/>
      <c r="D227" s="141" t="s">
        <v>196</v>
      </c>
      <c r="E227" s="147" t="s">
        <v>1</v>
      </c>
      <c r="F227" s="148" t="s">
        <v>3213</v>
      </c>
      <c r="H227" s="147" t="s">
        <v>1</v>
      </c>
      <c r="L227" s="146"/>
      <c r="M227" s="149"/>
      <c r="T227" s="150"/>
      <c r="AT227" s="147" t="s">
        <v>196</v>
      </c>
      <c r="AU227" s="147" t="s">
        <v>190</v>
      </c>
      <c r="AV227" s="12" t="s">
        <v>80</v>
      </c>
      <c r="AW227" s="12" t="s">
        <v>27</v>
      </c>
      <c r="AX227" s="12" t="s">
        <v>72</v>
      </c>
      <c r="AY227" s="147" t="s">
        <v>182</v>
      </c>
    </row>
    <row r="228" spans="2:65" s="13" customFormat="1">
      <c r="B228" s="151"/>
      <c r="D228" s="141" t="s">
        <v>196</v>
      </c>
      <c r="E228" s="152" t="s">
        <v>1</v>
      </c>
      <c r="F228" s="153" t="s">
        <v>3404</v>
      </c>
      <c r="H228" s="154">
        <v>7.1790000000000003</v>
      </c>
      <c r="L228" s="151"/>
      <c r="M228" s="155"/>
      <c r="T228" s="156"/>
      <c r="AT228" s="152" t="s">
        <v>196</v>
      </c>
      <c r="AU228" s="152" t="s">
        <v>190</v>
      </c>
      <c r="AV228" s="13" t="s">
        <v>190</v>
      </c>
      <c r="AW228" s="13" t="s">
        <v>27</v>
      </c>
      <c r="AX228" s="13" t="s">
        <v>80</v>
      </c>
      <c r="AY228" s="152" t="s">
        <v>182</v>
      </c>
    </row>
    <row r="229" spans="2:65" s="1" customFormat="1" ht="24.2" customHeight="1">
      <c r="B229" s="29"/>
      <c r="C229" s="129" t="s">
        <v>3010</v>
      </c>
      <c r="D229" s="129" t="s">
        <v>184</v>
      </c>
      <c r="E229" s="130" t="s">
        <v>3405</v>
      </c>
      <c r="F229" s="131" t="s">
        <v>3406</v>
      </c>
      <c r="G229" s="132" t="s">
        <v>187</v>
      </c>
      <c r="H229" s="133">
        <v>3.891</v>
      </c>
      <c r="I229" s="134">
        <v>334</v>
      </c>
      <c r="J229" s="134">
        <f>ROUND(I229*H229,2)</f>
        <v>1299.5899999999999</v>
      </c>
      <c r="K229" s="131" t="s">
        <v>188</v>
      </c>
      <c r="L229" s="29"/>
      <c r="M229" s="135" t="s">
        <v>1</v>
      </c>
      <c r="N229" s="136" t="s">
        <v>38</v>
      </c>
      <c r="O229" s="137">
        <v>4.8000000000000001E-2</v>
      </c>
      <c r="P229" s="137">
        <f>O229*H229</f>
        <v>0.18676800000000002</v>
      </c>
      <c r="Q229" s="137">
        <v>9.6680000000000002E-2</v>
      </c>
      <c r="R229" s="137">
        <f>Q229*H229</f>
        <v>0.37618188000000002</v>
      </c>
      <c r="S229" s="137">
        <v>0</v>
      </c>
      <c r="T229" s="138">
        <f>S229*H229</f>
        <v>0</v>
      </c>
      <c r="AR229" s="139" t="s">
        <v>189</v>
      </c>
      <c r="AT229" s="139" t="s">
        <v>184</v>
      </c>
      <c r="AU229" s="139" t="s">
        <v>190</v>
      </c>
      <c r="AY229" s="17" t="s">
        <v>182</v>
      </c>
      <c r="BE229" s="140">
        <f>IF(N229="základní",J229,0)</f>
        <v>0</v>
      </c>
      <c r="BF229" s="140">
        <f>IF(N229="snížená",J229,0)</f>
        <v>1299.5899999999999</v>
      </c>
      <c r="BG229" s="140">
        <f>IF(N229="zákl. přenesená",J229,0)</f>
        <v>0</v>
      </c>
      <c r="BH229" s="140">
        <f>IF(N229="sníž. přenesená",J229,0)</f>
        <v>0</v>
      </c>
      <c r="BI229" s="140">
        <f>IF(N229="nulová",J229,0)</f>
        <v>0</v>
      </c>
      <c r="BJ229" s="17" t="s">
        <v>190</v>
      </c>
      <c r="BK229" s="140">
        <f>ROUND(I229*H229,2)</f>
        <v>1299.5899999999999</v>
      </c>
      <c r="BL229" s="17" t="s">
        <v>189</v>
      </c>
      <c r="BM229" s="139" t="s">
        <v>3407</v>
      </c>
    </row>
    <row r="230" spans="2:65" s="1" customFormat="1" ht="19.5">
      <c r="B230" s="29"/>
      <c r="D230" s="141" t="s">
        <v>192</v>
      </c>
      <c r="F230" s="142" t="s">
        <v>3408</v>
      </c>
      <c r="L230" s="29"/>
      <c r="M230" s="143"/>
      <c r="T230" s="53"/>
      <c r="AT230" s="17" t="s">
        <v>192</v>
      </c>
      <c r="AU230" s="17" t="s">
        <v>190</v>
      </c>
    </row>
    <row r="231" spans="2:65" s="1" customFormat="1">
      <c r="B231" s="29"/>
      <c r="D231" s="144" t="s">
        <v>194</v>
      </c>
      <c r="F231" s="145" t="s">
        <v>3409</v>
      </c>
      <c r="L231" s="29"/>
      <c r="M231" s="143"/>
      <c r="T231" s="53"/>
      <c r="AT231" s="17" t="s">
        <v>194</v>
      </c>
      <c r="AU231" s="17" t="s">
        <v>190</v>
      </c>
    </row>
    <row r="232" spans="2:65" s="12" customFormat="1">
      <c r="B232" s="146"/>
      <c r="D232" s="141" t="s">
        <v>196</v>
      </c>
      <c r="E232" s="147" t="s">
        <v>1</v>
      </c>
      <c r="F232" s="148" t="s">
        <v>3213</v>
      </c>
      <c r="H232" s="147" t="s">
        <v>1</v>
      </c>
      <c r="L232" s="146"/>
      <c r="M232" s="149"/>
      <c r="T232" s="150"/>
      <c r="AT232" s="147" t="s">
        <v>196</v>
      </c>
      <c r="AU232" s="147" t="s">
        <v>190</v>
      </c>
      <c r="AV232" s="12" t="s">
        <v>80</v>
      </c>
      <c r="AW232" s="12" t="s">
        <v>27</v>
      </c>
      <c r="AX232" s="12" t="s">
        <v>72</v>
      </c>
      <c r="AY232" s="147" t="s">
        <v>182</v>
      </c>
    </row>
    <row r="233" spans="2:65" s="13" customFormat="1">
      <c r="B233" s="151"/>
      <c r="D233" s="141" t="s">
        <v>196</v>
      </c>
      <c r="E233" s="152" t="s">
        <v>1</v>
      </c>
      <c r="F233" s="153" t="s">
        <v>3410</v>
      </c>
      <c r="H233" s="154">
        <v>3.891</v>
      </c>
      <c r="L233" s="151"/>
      <c r="M233" s="155"/>
      <c r="T233" s="156"/>
      <c r="AT233" s="152" t="s">
        <v>196</v>
      </c>
      <c r="AU233" s="152" t="s">
        <v>190</v>
      </c>
      <c r="AV233" s="13" t="s">
        <v>190</v>
      </c>
      <c r="AW233" s="13" t="s">
        <v>27</v>
      </c>
      <c r="AX233" s="13" t="s">
        <v>80</v>
      </c>
      <c r="AY233" s="152" t="s">
        <v>182</v>
      </c>
    </row>
    <row r="234" spans="2:65" s="11" customFormat="1" ht="22.9" customHeight="1">
      <c r="B234" s="118"/>
      <c r="D234" s="119" t="s">
        <v>71</v>
      </c>
      <c r="E234" s="127" t="s">
        <v>202</v>
      </c>
      <c r="F234" s="127" t="s">
        <v>3305</v>
      </c>
      <c r="J234" s="128">
        <f>BK234</f>
        <v>34849.880000000005</v>
      </c>
      <c r="L234" s="118"/>
      <c r="M234" s="122"/>
      <c r="P234" s="123">
        <f>SUM(P235:P257)</f>
        <v>21.694949999999999</v>
      </c>
      <c r="R234" s="123">
        <f>SUM(R235:R257)</f>
        <v>8.0138984299999994</v>
      </c>
      <c r="T234" s="124">
        <f>SUM(T235:T257)</f>
        <v>0</v>
      </c>
      <c r="AR234" s="119" t="s">
        <v>80</v>
      </c>
      <c r="AT234" s="125" t="s">
        <v>71</v>
      </c>
      <c r="AU234" s="125" t="s">
        <v>80</v>
      </c>
      <c r="AY234" s="119" t="s">
        <v>182</v>
      </c>
      <c r="BK234" s="126">
        <f>SUM(BK235:BK257)</f>
        <v>34849.880000000005</v>
      </c>
    </row>
    <row r="235" spans="2:65" s="1" customFormat="1" ht="33" customHeight="1">
      <c r="B235" s="29"/>
      <c r="C235" s="129" t="s">
        <v>1356</v>
      </c>
      <c r="D235" s="129" t="s">
        <v>184</v>
      </c>
      <c r="E235" s="130" t="s">
        <v>3411</v>
      </c>
      <c r="F235" s="131" t="s">
        <v>3412</v>
      </c>
      <c r="G235" s="132" t="s">
        <v>296</v>
      </c>
      <c r="H235" s="133">
        <v>7.7869999999999999</v>
      </c>
      <c r="I235" s="134">
        <v>219</v>
      </c>
      <c r="J235" s="134">
        <f>ROUND(I235*H235,2)</f>
        <v>1705.35</v>
      </c>
      <c r="K235" s="131" t="s">
        <v>188</v>
      </c>
      <c r="L235" s="29"/>
      <c r="M235" s="135" t="s">
        <v>1</v>
      </c>
      <c r="N235" s="136" t="s">
        <v>38</v>
      </c>
      <c r="O235" s="137">
        <v>0.28299999999999997</v>
      </c>
      <c r="P235" s="137">
        <f>O235*H235</f>
        <v>2.2037209999999998</v>
      </c>
      <c r="Q235" s="137">
        <v>3.0000000000000001E-5</v>
      </c>
      <c r="R235" s="137">
        <f>Q235*H235</f>
        <v>2.3361000000000001E-4</v>
      </c>
      <c r="S235" s="137">
        <v>0</v>
      </c>
      <c r="T235" s="138">
        <f>S235*H235</f>
        <v>0</v>
      </c>
      <c r="AR235" s="139" t="s">
        <v>189</v>
      </c>
      <c r="AT235" s="139" t="s">
        <v>184</v>
      </c>
      <c r="AU235" s="139" t="s">
        <v>190</v>
      </c>
      <c r="AY235" s="17" t="s">
        <v>182</v>
      </c>
      <c r="BE235" s="140">
        <f>IF(N235="základní",J235,0)</f>
        <v>0</v>
      </c>
      <c r="BF235" s="140">
        <f>IF(N235="snížená",J235,0)</f>
        <v>1705.35</v>
      </c>
      <c r="BG235" s="140">
        <f>IF(N235="zákl. přenesená",J235,0)</f>
        <v>0</v>
      </c>
      <c r="BH235" s="140">
        <f>IF(N235="sníž. přenesená",J235,0)</f>
        <v>0</v>
      </c>
      <c r="BI235" s="140">
        <f>IF(N235="nulová",J235,0)</f>
        <v>0</v>
      </c>
      <c r="BJ235" s="17" t="s">
        <v>190</v>
      </c>
      <c r="BK235" s="140">
        <f>ROUND(I235*H235,2)</f>
        <v>1705.35</v>
      </c>
      <c r="BL235" s="17" t="s">
        <v>189</v>
      </c>
      <c r="BM235" s="139" t="s">
        <v>3413</v>
      </c>
    </row>
    <row r="236" spans="2:65" s="1" customFormat="1" ht="19.5">
      <c r="B236" s="29"/>
      <c r="D236" s="141" t="s">
        <v>192</v>
      </c>
      <c r="F236" s="142" t="s">
        <v>3414</v>
      </c>
      <c r="L236" s="29"/>
      <c r="M236" s="143"/>
      <c r="T236" s="53"/>
      <c r="AT236" s="17" t="s">
        <v>192</v>
      </c>
      <c r="AU236" s="17" t="s">
        <v>190</v>
      </c>
    </row>
    <row r="237" spans="2:65" s="1" customFormat="1">
      <c r="B237" s="29"/>
      <c r="D237" s="144" t="s">
        <v>194</v>
      </c>
      <c r="F237" s="145" t="s">
        <v>3415</v>
      </c>
      <c r="L237" s="29"/>
      <c r="M237" s="143"/>
      <c r="T237" s="53"/>
      <c r="AT237" s="17" t="s">
        <v>194</v>
      </c>
      <c r="AU237" s="17" t="s">
        <v>190</v>
      </c>
    </row>
    <row r="238" spans="2:65" s="13" customFormat="1">
      <c r="B238" s="151"/>
      <c r="D238" s="141" t="s">
        <v>196</v>
      </c>
      <c r="E238" s="152" t="s">
        <v>1</v>
      </c>
      <c r="F238" s="153" t="s">
        <v>3416</v>
      </c>
      <c r="H238" s="154">
        <v>7.7869999999999999</v>
      </c>
      <c r="L238" s="151"/>
      <c r="M238" s="155"/>
      <c r="T238" s="156"/>
      <c r="AT238" s="152" t="s">
        <v>196</v>
      </c>
      <c r="AU238" s="152" t="s">
        <v>190</v>
      </c>
      <c r="AV238" s="13" t="s">
        <v>190</v>
      </c>
      <c r="AW238" s="13" t="s">
        <v>27</v>
      </c>
      <c r="AX238" s="13" t="s">
        <v>80</v>
      </c>
      <c r="AY238" s="152" t="s">
        <v>182</v>
      </c>
    </row>
    <row r="239" spans="2:65" s="1" customFormat="1" ht="24.2" customHeight="1">
      <c r="B239" s="29"/>
      <c r="C239" s="163" t="s">
        <v>685</v>
      </c>
      <c r="D239" s="163" t="s">
        <v>325</v>
      </c>
      <c r="E239" s="164" t="s">
        <v>3417</v>
      </c>
      <c r="F239" s="165" t="s">
        <v>3418</v>
      </c>
      <c r="G239" s="166" t="s">
        <v>296</v>
      </c>
      <c r="H239" s="167">
        <v>7.9039999999999999</v>
      </c>
      <c r="I239" s="168">
        <v>950</v>
      </c>
      <c r="J239" s="168">
        <f>ROUND(I239*H239,2)</f>
        <v>7508.8</v>
      </c>
      <c r="K239" s="165" t="s">
        <v>188</v>
      </c>
      <c r="L239" s="169"/>
      <c r="M239" s="170" t="s">
        <v>1</v>
      </c>
      <c r="N239" s="171" t="s">
        <v>38</v>
      </c>
      <c r="O239" s="137">
        <v>0</v>
      </c>
      <c r="P239" s="137">
        <f>O239*H239</f>
        <v>0</v>
      </c>
      <c r="Q239" s="137">
        <v>2.4E-2</v>
      </c>
      <c r="R239" s="137">
        <f>Q239*H239</f>
        <v>0.189696</v>
      </c>
      <c r="S239" s="137">
        <v>0</v>
      </c>
      <c r="T239" s="138">
        <f>S239*H239</f>
        <v>0</v>
      </c>
      <c r="AR239" s="139" t="s">
        <v>202</v>
      </c>
      <c r="AT239" s="139" t="s">
        <v>325</v>
      </c>
      <c r="AU239" s="139" t="s">
        <v>190</v>
      </c>
      <c r="AY239" s="17" t="s">
        <v>182</v>
      </c>
      <c r="BE239" s="140">
        <f>IF(N239="základní",J239,0)</f>
        <v>0</v>
      </c>
      <c r="BF239" s="140">
        <f>IF(N239="snížená",J239,0)</f>
        <v>7508.8</v>
      </c>
      <c r="BG239" s="140">
        <f>IF(N239="zákl. přenesená",J239,0)</f>
        <v>0</v>
      </c>
      <c r="BH239" s="140">
        <f>IF(N239="sníž. přenesená",J239,0)</f>
        <v>0</v>
      </c>
      <c r="BI239" s="140">
        <f>IF(N239="nulová",J239,0)</f>
        <v>0</v>
      </c>
      <c r="BJ239" s="17" t="s">
        <v>190</v>
      </c>
      <c r="BK239" s="140">
        <f>ROUND(I239*H239,2)</f>
        <v>7508.8</v>
      </c>
      <c r="BL239" s="17" t="s">
        <v>189</v>
      </c>
      <c r="BM239" s="139" t="s">
        <v>3419</v>
      </c>
    </row>
    <row r="240" spans="2:65" s="1" customFormat="1">
      <c r="B240" s="29"/>
      <c r="D240" s="141" t="s">
        <v>192</v>
      </c>
      <c r="F240" s="142" t="s">
        <v>3418</v>
      </c>
      <c r="L240" s="29"/>
      <c r="M240" s="143"/>
      <c r="T240" s="53"/>
      <c r="AT240" s="17" t="s">
        <v>192</v>
      </c>
      <c r="AU240" s="17" t="s">
        <v>190</v>
      </c>
    </row>
    <row r="241" spans="2:65" s="13" customFormat="1">
      <c r="B241" s="151"/>
      <c r="D241" s="141" t="s">
        <v>196</v>
      </c>
      <c r="F241" s="153" t="s">
        <v>3420</v>
      </c>
      <c r="H241" s="154">
        <v>7.9039999999999999</v>
      </c>
      <c r="L241" s="151"/>
      <c r="M241" s="155"/>
      <c r="T241" s="156"/>
      <c r="AT241" s="152" t="s">
        <v>196</v>
      </c>
      <c r="AU241" s="152" t="s">
        <v>190</v>
      </c>
      <c r="AV241" s="13" t="s">
        <v>190</v>
      </c>
      <c r="AW241" s="13" t="s">
        <v>4</v>
      </c>
      <c r="AX241" s="13" t="s">
        <v>80</v>
      </c>
      <c r="AY241" s="152" t="s">
        <v>182</v>
      </c>
    </row>
    <row r="242" spans="2:65" s="1" customFormat="1" ht="21.75" customHeight="1">
      <c r="B242" s="29"/>
      <c r="C242" s="129" t="s">
        <v>770</v>
      </c>
      <c r="D242" s="129" t="s">
        <v>184</v>
      </c>
      <c r="E242" s="130" t="s">
        <v>3421</v>
      </c>
      <c r="F242" s="131" t="s">
        <v>3422</v>
      </c>
      <c r="G242" s="132" t="s">
        <v>319</v>
      </c>
      <c r="H242" s="133">
        <v>1</v>
      </c>
      <c r="I242" s="134">
        <v>10000</v>
      </c>
      <c r="J242" s="134">
        <f>ROUND(I242*H242,2)</f>
        <v>10000</v>
      </c>
      <c r="K242" s="131" t="s">
        <v>188</v>
      </c>
      <c r="L242" s="29"/>
      <c r="M242" s="135" t="s">
        <v>1</v>
      </c>
      <c r="N242" s="136" t="s">
        <v>38</v>
      </c>
      <c r="O242" s="137">
        <v>15.428000000000001</v>
      </c>
      <c r="P242" s="137">
        <f>O242*H242</f>
        <v>15.428000000000001</v>
      </c>
      <c r="Q242" s="137">
        <v>1.12181</v>
      </c>
      <c r="R242" s="137">
        <f>Q242*H242</f>
        <v>1.12181</v>
      </c>
      <c r="S242" s="137">
        <v>0</v>
      </c>
      <c r="T242" s="138">
        <f>S242*H242</f>
        <v>0</v>
      </c>
      <c r="AR242" s="139" t="s">
        <v>189</v>
      </c>
      <c r="AT242" s="139" t="s">
        <v>184</v>
      </c>
      <c r="AU242" s="139" t="s">
        <v>190</v>
      </c>
      <c r="AY242" s="17" t="s">
        <v>182</v>
      </c>
      <c r="BE242" s="140">
        <f>IF(N242="základní",J242,0)</f>
        <v>0</v>
      </c>
      <c r="BF242" s="140">
        <f>IF(N242="snížená",J242,0)</f>
        <v>10000</v>
      </c>
      <c r="BG242" s="140">
        <f>IF(N242="zákl. přenesená",J242,0)</f>
        <v>0</v>
      </c>
      <c r="BH242" s="140">
        <f>IF(N242="sníž. přenesená",J242,0)</f>
        <v>0</v>
      </c>
      <c r="BI242" s="140">
        <f>IF(N242="nulová",J242,0)</f>
        <v>0</v>
      </c>
      <c r="BJ242" s="17" t="s">
        <v>190</v>
      </c>
      <c r="BK242" s="140">
        <f>ROUND(I242*H242,2)</f>
        <v>10000</v>
      </c>
      <c r="BL242" s="17" t="s">
        <v>189</v>
      </c>
      <c r="BM242" s="139" t="s">
        <v>3423</v>
      </c>
    </row>
    <row r="243" spans="2:65" s="1" customFormat="1" ht="19.5">
      <c r="B243" s="29"/>
      <c r="D243" s="141" t="s">
        <v>192</v>
      </c>
      <c r="F243" s="142" t="s">
        <v>3424</v>
      </c>
      <c r="L243" s="29"/>
      <c r="M243" s="143"/>
      <c r="T243" s="53"/>
      <c r="AT243" s="17" t="s">
        <v>192</v>
      </c>
      <c r="AU243" s="17" t="s">
        <v>190</v>
      </c>
    </row>
    <row r="244" spans="2:65" s="1" customFormat="1">
      <c r="B244" s="29"/>
      <c r="D244" s="144" t="s">
        <v>194</v>
      </c>
      <c r="F244" s="145" t="s">
        <v>3425</v>
      </c>
      <c r="L244" s="29"/>
      <c r="M244" s="143"/>
      <c r="T244" s="53"/>
      <c r="AT244" s="17" t="s">
        <v>194</v>
      </c>
      <c r="AU244" s="17" t="s">
        <v>190</v>
      </c>
    </row>
    <row r="245" spans="2:65" s="1" customFormat="1" ht="24.2" customHeight="1">
      <c r="B245" s="29"/>
      <c r="C245" s="129" t="s">
        <v>3426</v>
      </c>
      <c r="D245" s="129" t="s">
        <v>184</v>
      </c>
      <c r="E245" s="130" t="s">
        <v>3427</v>
      </c>
      <c r="F245" s="131" t="s">
        <v>3428</v>
      </c>
      <c r="G245" s="132" t="s">
        <v>319</v>
      </c>
      <c r="H245" s="133">
        <v>1</v>
      </c>
      <c r="I245" s="134">
        <v>1550</v>
      </c>
      <c r="J245" s="134">
        <f>ROUND(I245*H245,2)</f>
        <v>1550</v>
      </c>
      <c r="K245" s="131" t="s">
        <v>188</v>
      </c>
      <c r="L245" s="29"/>
      <c r="M245" s="135" t="s">
        <v>1</v>
      </c>
      <c r="N245" s="136" t="s">
        <v>38</v>
      </c>
      <c r="O245" s="137">
        <v>0</v>
      </c>
      <c r="P245" s="137">
        <f>O245*H245</f>
        <v>0</v>
      </c>
      <c r="Q245" s="137">
        <v>4.0050000000000002E-2</v>
      </c>
      <c r="R245" s="137">
        <f>Q245*H245</f>
        <v>4.0050000000000002E-2</v>
      </c>
      <c r="S245" s="137">
        <v>0</v>
      </c>
      <c r="T245" s="138">
        <f>S245*H245</f>
        <v>0</v>
      </c>
      <c r="AR245" s="139" t="s">
        <v>189</v>
      </c>
      <c r="AT245" s="139" t="s">
        <v>184</v>
      </c>
      <c r="AU245" s="139" t="s">
        <v>190</v>
      </c>
      <c r="AY245" s="17" t="s">
        <v>182</v>
      </c>
      <c r="BE245" s="140">
        <f>IF(N245="základní",J245,0)</f>
        <v>0</v>
      </c>
      <c r="BF245" s="140">
        <f>IF(N245="snížená",J245,0)</f>
        <v>1550</v>
      </c>
      <c r="BG245" s="140">
        <f>IF(N245="zákl. přenesená",J245,0)</f>
        <v>0</v>
      </c>
      <c r="BH245" s="140">
        <f>IF(N245="sníž. přenesená",J245,0)</f>
        <v>0</v>
      </c>
      <c r="BI245" s="140">
        <f>IF(N245="nulová",J245,0)</f>
        <v>0</v>
      </c>
      <c r="BJ245" s="17" t="s">
        <v>190</v>
      </c>
      <c r="BK245" s="140">
        <f>ROUND(I245*H245,2)</f>
        <v>1550</v>
      </c>
      <c r="BL245" s="17" t="s">
        <v>189</v>
      </c>
      <c r="BM245" s="139" t="s">
        <v>3429</v>
      </c>
    </row>
    <row r="246" spans="2:65" s="1" customFormat="1">
      <c r="B246" s="29"/>
      <c r="D246" s="141" t="s">
        <v>192</v>
      </c>
      <c r="F246" s="142" t="s">
        <v>3428</v>
      </c>
      <c r="L246" s="29"/>
      <c r="M246" s="143"/>
      <c r="T246" s="53"/>
      <c r="AT246" s="17" t="s">
        <v>192</v>
      </c>
      <c r="AU246" s="17" t="s">
        <v>190</v>
      </c>
    </row>
    <row r="247" spans="2:65" s="1" customFormat="1">
      <c r="B247" s="29"/>
      <c r="D247" s="144" t="s">
        <v>194</v>
      </c>
      <c r="F247" s="145" t="s">
        <v>3430</v>
      </c>
      <c r="L247" s="29"/>
      <c r="M247" s="143"/>
      <c r="T247" s="53"/>
      <c r="AT247" s="17" t="s">
        <v>194</v>
      </c>
      <c r="AU247" s="17" t="s">
        <v>190</v>
      </c>
    </row>
    <row r="248" spans="2:65" s="1" customFormat="1" ht="33" customHeight="1">
      <c r="B248" s="29"/>
      <c r="C248" s="129" t="s">
        <v>631</v>
      </c>
      <c r="D248" s="129" t="s">
        <v>184</v>
      </c>
      <c r="E248" s="130" t="s">
        <v>3431</v>
      </c>
      <c r="F248" s="131" t="s">
        <v>3432</v>
      </c>
      <c r="G248" s="132" t="s">
        <v>319</v>
      </c>
      <c r="H248" s="133">
        <v>1</v>
      </c>
      <c r="I248" s="134">
        <v>1800</v>
      </c>
      <c r="J248" s="134">
        <f>ROUND(I248*H248,2)</f>
        <v>1800</v>
      </c>
      <c r="K248" s="131" t="s">
        <v>188</v>
      </c>
      <c r="L248" s="29"/>
      <c r="M248" s="135" t="s">
        <v>1</v>
      </c>
      <c r="N248" s="136" t="s">
        <v>38</v>
      </c>
      <c r="O248" s="137">
        <v>0.25</v>
      </c>
      <c r="P248" s="137">
        <f>O248*H248</f>
        <v>0.25</v>
      </c>
      <c r="Q248" s="137">
        <v>7.92E-3</v>
      </c>
      <c r="R248" s="137">
        <f>Q248*H248</f>
        <v>7.92E-3</v>
      </c>
      <c r="S248" s="137">
        <v>0</v>
      </c>
      <c r="T248" s="138">
        <f>S248*H248</f>
        <v>0</v>
      </c>
      <c r="AR248" s="139" t="s">
        <v>189</v>
      </c>
      <c r="AT248" s="139" t="s">
        <v>184</v>
      </c>
      <c r="AU248" s="139" t="s">
        <v>190</v>
      </c>
      <c r="AY248" s="17" t="s">
        <v>182</v>
      </c>
      <c r="BE248" s="140">
        <f>IF(N248="základní",J248,0)</f>
        <v>0</v>
      </c>
      <c r="BF248" s="140">
        <f>IF(N248="snížená",J248,0)</f>
        <v>1800</v>
      </c>
      <c r="BG248" s="140">
        <f>IF(N248="zákl. přenesená",J248,0)</f>
        <v>0</v>
      </c>
      <c r="BH248" s="140">
        <f>IF(N248="sníž. přenesená",J248,0)</f>
        <v>0</v>
      </c>
      <c r="BI248" s="140">
        <f>IF(N248="nulová",J248,0)</f>
        <v>0</v>
      </c>
      <c r="BJ248" s="17" t="s">
        <v>190</v>
      </c>
      <c r="BK248" s="140">
        <f>ROUND(I248*H248,2)</f>
        <v>1800</v>
      </c>
      <c r="BL248" s="17" t="s">
        <v>189</v>
      </c>
      <c r="BM248" s="139" t="s">
        <v>3433</v>
      </c>
    </row>
    <row r="249" spans="2:65" s="1" customFormat="1" ht="19.5">
      <c r="B249" s="29"/>
      <c r="D249" s="141" t="s">
        <v>192</v>
      </c>
      <c r="F249" s="142" t="s">
        <v>3434</v>
      </c>
      <c r="L249" s="29"/>
      <c r="M249" s="143"/>
      <c r="T249" s="53"/>
      <c r="AT249" s="17" t="s">
        <v>192</v>
      </c>
      <c r="AU249" s="17" t="s">
        <v>190</v>
      </c>
    </row>
    <row r="250" spans="2:65" s="1" customFormat="1">
      <c r="B250" s="29"/>
      <c r="D250" s="144" t="s">
        <v>194</v>
      </c>
      <c r="F250" s="145" t="s">
        <v>3435</v>
      </c>
      <c r="L250" s="29"/>
      <c r="M250" s="143"/>
      <c r="T250" s="53"/>
      <c r="AT250" s="17" t="s">
        <v>194</v>
      </c>
      <c r="AU250" s="17" t="s">
        <v>190</v>
      </c>
    </row>
    <row r="251" spans="2:65" s="1" customFormat="1" ht="24.2" customHeight="1">
      <c r="B251" s="29"/>
      <c r="C251" s="129" t="s">
        <v>626</v>
      </c>
      <c r="D251" s="129" t="s">
        <v>184</v>
      </c>
      <c r="E251" s="130" t="s">
        <v>3436</v>
      </c>
      <c r="F251" s="131" t="s">
        <v>3437</v>
      </c>
      <c r="G251" s="132" t="s">
        <v>319</v>
      </c>
      <c r="H251" s="133">
        <v>1</v>
      </c>
      <c r="I251" s="134">
        <v>635</v>
      </c>
      <c r="J251" s="134">
        <f>ROUND(I251*H251,2)</f>
        <v>635</v>
      </c>
      <c r="K251" s="131" t="s">
        <v>188</v>
      </c>
      <c r="L251" s="29"/>
      <c r="M251" s="135" t="s">
        <v>1</v>
      </c>
      <c r="N251" s="136" t="s">
        <v>38</v>
      </c>
      <c r="O251" s="137">
        <v>0</v>
      </c>
      <c r="P251" s="137">
        <f>O251*H251</f>
        <v>0</v>
      </c>
      <c r="Q251" s="137">
        <v>1.9400000000000001E-3</v>
      </c>
      <c r="R251" s="137">
        <f>Q251*H251</f>
        <v>1.9400000000000001E-3</v>
      </c>
      <c r="S251" s="137">
        <v>0</v>
      </c>
      <c r="T251" s="138">
        <f>S251*H251</f>
        <v>0</v>
      </c>
      <c r="AR251" s="139" t="s">
        <v>189</v>
      </c>
      <c r="AT251" s="139" t="s">
        <v>184</v>
      </c>
      <c r="AU251" s="139" t="s">
        <v>190</v>
      </c>
      <c r="AY251" s="17" t="s">
        <v>182</v>
      </c>
      <c r="BE251" s="140">
        <f>IF(N251="základní",J251,0)</f>
        <v>0</v>
      </c>
      <c r="BF251" s="140">
        <f>IF(N251="snížená",J251,0)</f>
        <v>635</v>
      </c>
      <c r="BG251" s="140">
        <f>IF(N251="zákl. přenesená",J251,0)</f>
        <v>0</v>
      </c>
      <c r="BH251" s="140">
        <f>IF(N251="sníž. přenesená",J251,0)</f>
        <v>0</v>
      </c>
      <c r="BI251" s="140">
        <f>IF(N251="nulová",J251,0)</f>
        <v>0</v>
      </c>
      <c r="BJ251" s="17" t="s">
        <v>190</v>
      </c>
      <c r="BK251" s="140">
        <f>ROUND(I251*H251,2)</f>
        <v>635</v>
      </c>
      <c r="BL251" s="17" t="s">
        <v>189</v>
      </c>
      <c r="BM251" s="139" t="s">
        <v>3438</v>
      </c>
    </row>
    <row r="252" spans="2:65" s="1" customFormat="1" ht="19.5">
      <c r="B252" s="29"/>
      <c r="D252" s="141" t="s">
        <v>192</v>
      </c>
      <c r="F252" s="142" t="s">
        <v>3437</v>
      </c>
      <c r="L252" s="29"/>
      <c r="M252" s="143"/>
      <c r="T252" s="53"/>
      <c r="AT252" s="17" t="s">
        <v>192</v>
      </c>
      <c r="AU252" s="17" t="s">
        <v>190</v>
      </c>
    </row>
    <row r="253" spans="2:65" s="1" customFormat="1">
      <c r="B253" s="29"/>
      <c r="D253" s="144" t="s">
        <v>194</v>
      </c>
      <c r="F253" s="145" t="s">
        <v>3439</v>
      </c>
      <c r="L253" s="29"/>
      <c r="M253" s="143"/>
      <c r="T253" s="53"/>
      <c r="AT253" s="17" t="s">
        <v>194</v>
      </c>
      <c r="AU253" s="17" t="s">
        <v>190</v>
      </c>
    </row>
    <row r="254" spans="2:65" s="1" customFormat="1" ht="24.2" customHeight="1">
      <c r="B254" s="29"/>
      <c r="C254" s="129" t="s">
        <v>612</v>
      </c>
      <c r="D254" s="129" t="s">
        <v>184</v>
      </c>
      <c r="E254" s="130" t="s">
        <v>3440</v>
      </c>
      <c r="F254" s="131" t="s">
        <v>3441</v>
      </c>
      <c r="G254" s="132" t="s">
        <v>205</v>
      </c>
      <c r="H254" s="133">
        <v>2.891</v>
      </c>
      <c r="I254" s="134">
        <v>4030</v>
      </c>
      <c r="J254" s="134">
        <f>ROUND(I254*H254,2)</f>
        <v>11650.73</v>
      </c>
      <c r="K254" s="131" t="s">
        <v>188</v>
      </c>
      <c r="L254" s="29"/>
      <c r="M254" s="135" t="s">
        <v>1</v>
      </c>
      <c r="N254" s="136" t="s">
        <v>38</v>
      </c>
      <c r="O254" s="137">
        <v>1.319</v>
      </c>
      <c r="P254" s="137">
        <f>O254*H254</f>
        <v>3.8132289999999998</v>
      </c>
      <c r="Q254" s="137">
        <v>2.3010199999999998</v>
      </c>
      <c r="R254" s="137">
        <f>Q254*H254</f>
        <v>6.6522488199999996</v>
      </c>
      <c r="S254" s="137">
        <v>0</v>
      </c>
      <c r="T254" s="138">
        <f>S254*H254</f>
        <v>0</v>
      </c>
      <c r="AR254" s="139" t="s">
        <v>189</v>
      </c>
      <c r="AT254" s="139" t="s">
        <v>184</v>
      </c>
      <c r="AU254" s="139" t="s">
        <v>190</v>
      </c>
      <c r="AY254" s="17" t="s">
        <v>182</v>
      </c>
      <c r="BE254" s="140">
        <f>IF(N254="základní",J254,0)</f>
        <v>0</v>
      </c>
      <c r="BF254" s="140">
        <f>IF(N254="snížená",J254,0)</f>
        <v>11650.73</v>
      </c>
      <c r="BG254" s="140">
        <f>IF(N254="zákl. přenesená",J254,0)</f>
        <v>0</v>
      </c>
      <c r="BH254" s="140">
        <f>IF(N254="sníž. přenesená",J254,0)</f>
        <v>0</v>
      </c>
      <c r="BI254" s="140">
        <f>IF(N254="nulová",J254,0)</f>
        <v>0</v>
      </c>
      <c r="BJ254" s="17" t="s">
        <v>190</v>
      </c>
      <c r="BK254" s="140">
        <f>ROUND(I254*H254,2)</f>
        <v>11650.73</v>
      </c>
      <c r="BL254" s="17" t="s">
        <v>189</v>
      </c>
      <c r="BM254" s="139" t="s">
        <v>3442</v>
      </c>
    </row>
    <row r="255" spans="2:65" s="1" customFormat="1" ht="19.5">
      <c r="B255" s="29"/>
      <c r="D255" s="141" t="s">
        <v>192</v>
      </c>
      <c r="F255" s="142" t="s">
        <v>3443</v>
      </c>
      <c r="L255" s="29"/>
      <c r="M255" s="143"/>
      <c r="T255" s="53"/>
      <c r="AT255" s="17" t="s">
        <v>192</v>
      </c>
      <c r="AU255" s="17" t="s">
        <v>190</v>
      </c>
    </row>
    <row r="256" spans="2:65" s="1" customFormat="1">
      <c r="B256" s="29"/>
      <c r="D256" s="144" t="s">
        <v>194</v>
      </c>
      <c r="F256" s="145" t="s">
        <v>3444</v>
      </c>
      <c r="L256" s="29"/>
      <c r="M256" s="143"/>
      <c r="T256" s="53"/>
      <c r="AT256" s="17" t="s">
        <v>194</v>
      </c>
      <c r="AU256" s="17" t="s">
        <v>190</v>
      </c>
    </row>
    <row r="257" spans="2:65" s="13" customFormat="1">
      <c r="B257" s="151"/>
      <c r="D257" s="141" t="s">
        <v>196</v>
      </c>
      <c r="E257" s="152" t="s">
        <v>1</v>
      </c>
      <c r="F257" s="153" t="s">
        <v>3445</v>
      </c>
      <c r="H257" s="154">
        <v>2.891</v>
      </c>
      <c r="L257" s="151"/>
      <c r="M257" s="155"/>
      <c r="T257" s="156"/>
      <c r="AT257" s="152" t="s">
        <v>196</v>
      </c>
      <c r="AU257" s="152" t="s">
        <v>190</v>
      </c>
      <c r="AV257" s="13" t="s">
        <v>190</v>
      </c>
      <c r="AW257" s="13" t="s">
        <v>27</v>
      </c>
      <c r="AX257" s="13" t="s">
        <v>80</v>
      </c>
      <c r="AY257" s="152" t="s">
        <v>182</v>
      </c>
    </row>
    <row r="258" spans="2:65" s="11" customFormat="1" ht="22.9" customHeight="1">
      <c r="B258" s="118"/>
      <c r="D258" s="119" t="s">
        <v>71</v>
      </c>
      <c r="E258" s="127" t="s">
        <v>1302</v>
      </c>
      <c r="F258" s="127" t="s">
        <v>1303</v>
      </c>
      <c r="J258" s="128">
        <f>BK258</f>
        <v>807.59</v>
      </c>
      <c r="L258" s="118"/>
      <c r="M258" s="122"/>
      <c r="P258" s="123">
        <f>SUM(P259:P262)</f>
        <v>1.47963</v>
      </c>
      <c r="R258" s="123">
        <f>SUM(R259:R262)</f>
        <v>0</v>
      </c>
      <c r="T258" s="124">
        <f>SUM(T259:T262)</f>
        <v>0</v>
      </c>
      <c r="AR258" s="119" t="s">
        <v>80</v>
      </c>
      <c r="AT258" s="125" t="s">
        <v>71</v>
      </c>
      <c r="AU258" s="125" t="s">
        <v>80</v>
      </c>
      <c r="AY258" s="119" t="s">
        <v>182</v>
      </c>
      <c r="BK258" s="126">
        <f>SUM(BK259:BK262)</f>
        <v>807.59</v>
      </c>
    </row>
    <row r="259" spans="2:65" s="1" customFormat="1" ht="16.5" customHeight="1">
      <c r="B259" s="29"/>
      <c r="C259" s="129" t="s">
        <v>3193</v>
      </c>
      <c r="D259" s="129" t="s">
        <v>184</v>
      </c>
      <c r="E259" s="130" t="s">
        <v>3446</v>
      </c>
      <c r="F259" s="131" t="s">
        <v>3447</v>
      </c>
      <c r="G259" s="132" t="s">
        <v>296</v>
      </c>
      <c r="H259" s="133">
        <v>9.5459999999999994</v>
      </c>
      <c r="I259" s="134">
        <v>84.6</v>
      </c>
      <c r="J259" s="134">
        <f>ROUND(I259*H259,2)</f>
        <v>807.59</v>
      </c>
      <c r="K259" s="131" t="s">
        <v>188</v>
      </c>
      <c r="L259" s="29"/>
      <c r="M259" s="135" t="s">
        <v>1</v>
      </c>
      <c r="N259" s="136" t="s">
        <v>38</v>
      </c>
      <c r="O259" s="137">
        <v>0.155</v>
      </c>
      <c r="P259" s="137">
        <f>O259*H259</f>
        <v>1.47963</v>
      </c>
      <c r="Q259" s="137">
        <v>0</v>
      </c>
      <c r="R259" s="137">
        <f>Q259*H259</f>
        <v>0</v>
      </c>
      <c r="S259" s="137">
        <v>0</v>
      </c>
      <c r="T259" s="138">
        <f>S259*H259</f>
        <v>0</v>
      </c>
      <c r="AR259" s="139" t="s">
        <v>189</v>
      </c>
      <c r="AT259" s="139" t="s">
        <v>184</v>
      </c>
      <c r="AU259" s="139" t="s">
        <v>190</v>
      </c>
      <c r="AY259" s="17" t="s">
        <v>182</v>
      </c>
      <c r="BE259" s="140">
        <f>IF(N259="základní",J259,0)</f>
        <v>0</v>
      </c>
      <c r="BF259" s="140">
        <f>IF(N259="snížená",J259,0)</f>
        <v>807.59</v>
      </c>
      <c r="BG259" s="140">
        <f>IF(N259="zákl. přenesená",J259,0)</f>
        <v>0</v>
      </c>
      <c r="BH259" s="140">
        <f>IF(N259="sníž. přenesená",J259,0)</f>
        <v>0</v>
      </c>
      <c r="BI259" s="140">
        <f>IF(N259="nulová",J259,0)</f>
        <v>0</v>
      </c>
      <c r="BJ259" s="17" t="s">
        <v>190</v>
      </c>
      <c r="BK259" s="140">
        <f>ROUND(I259*H259,2)</f>
        <v>807.59</v>
      </c>
      <c r="BL259" s="17" t="s">
        <v>189</v>
      </c>
      <c r="BM259" s="139" t="s">
        <v>3448</v>
      </c>
    </row>
    <row r="260" spans="2:65" s="1" customFormat="1" ht="19.5">
      <c r="B260" s="29"/>
      <c r="D260" s="141" t="s">
        <v>192</v>
      </c>
      <c r="F260" s="142" t="s">
        <v>3449</v>
      </c>
      <c r="L260" s="29"/>
      <c r="M260" s="143"/>
      <c r="T260" s="53"/>
      <c r="AT260" s="17" t="s">
        <v>192</v>
      </c>
      <c r="AU260" s="17" t="s">
        <v>190</v>
      </c>
    </row>
    <row r="261" spans="2:65" s="1" customFormat="1">
      <c r="B261" s="29"/>
      <c r="D261" s="144" t="s">
        <v>194</v>
      </c>
      <c r="F261" s="145" t="s">
        <v>3450</v>
      </c>
      <c r="L261" s="29"/>
      <c r="M261" s="143"/>
      <c r="T261" s="53"/>
      <c r="AT261" s="17" t="s">
        <v>194</v>
      </c>
      <c r="AU261" s="17" t="s">
        <v>190</v>
      </c>
    </row>
    <row r="262" spans="2:65" s="13" customFormat="1">
      <c r="B262" s="151"/>
      <c r="D262" s="141" t="s">
        <v>196</v>
      </c>
      <c r="E262" s="152" t="s">
        <v>1</v>
      </c>
      <c r="F262" s="153" t="s">
        <v>3451</v>
      </c>
      <c r="H262" s="154">
        <v>9.5459999999999994</v>
      </c>
      <c r="L262" s="151"/>
      <c r="M262" s="155"/>
      <c r="T262" s="156"/>
      <c r="AT262" s="152" t="s">
        <v>196</v>
      </c>
      <c r="AU262" s="152" t="s">
        <v>190</v>
      </c>
      <c r="AV262" s="13" t="s">
        <v>190</v>
      </c>
      <c r="AW262" s="13" t="s">
        <v>27</v>
      </c>
      <c r="AX262" s="13" t="s">
        <v>80</v>
      </c>
      <c r="AY262" s="152" t="s">
        <v>182</v>
      </c>
    </row>
    <row r="263" spans="2:65" s="11" customFormat="1" ht="22.9" customHeight="1">
      <c r="B263" s="118"/>
      <c r="D263" s="119" t="s">
        <v>71</v>
      </c>
      <c r="E263" s="127" t="s">
        <v>3452</v>
      </c>
      <c r="F263" s="127" t="s">
        <v>3453</v>
      </c>
      <c r="J263" s="128">
        <f>BK263</f>
        <v>5067.3</v>
      </c>
      <c r="L263" s="118"/>
      <c r="M263" s="122"/>
      <c r="P263" s="123">
        <f>SUM(P264:P266)</f>
        <v>0</v>
      </c>
      <c r="R263" s="123">
        <f>SUM(R264:R266)</f>
        <v>0</v>
      </c>
      <c r="T263" s="124">
        <f>SUM(T264:T266)</f>
        <v>0</v>
      </c>
      <c r="AR263" s="119" t="s">
        <v>80</v>
      </c>
      <c r="AT263" s="125" t="s">
        <v>71</v>
      </c>
      <c r="AU263" s="125" t="s">
        <v>80</v>
      </c>
      <c r="AY263" s="119" t="s">
        <v>182</v>
      </c>
      <c r="BK263" s="126">
        <f>SUM(BK264:BK266)</f>
        <v>5067.3</v>
      </c>
    </row>
    <row r="264" spans="2:65" s="1" customFormat="1" ht="33" customHeight="1">
      <c r="B264" s="29"/>
      <c r="C264" s="129" t="s">
        <v>3087</v>
      </c>
      <c r="D264" s="129" t="s">
        <v>184</v>
      </c>
      <c r="E264" s="130" t="s">
        <v>3454</v>
      </c>
      <c r="F264" s="131" t="s">
        <v>3455</v>
      </c>
      <c r="G264" s="132" t="s">
        <v>265</v>
      </c>
      <c r="H264" s="133">
        <v>0.38100000000000001</v>
      </c>
      <c r="I264" s="134">
        <v>13300</v>
      </c>
      <c r="J264" s="134">
        <f>ROUND(I264*H264,2)</f>
        <v>5067.3</v>
      </c>
      <c r="K264" s="131" t="s">
        <v>188</v>
      </c>
      <c r="L264" s="29"/>
      <c r="M264" s="135" t="s">
        <v>1</v>
      </c>
      <c r="N264" s="136" t="s">
        <v>38</v>
      </c>
      <c r="O264" s="137">
        <v>0</v>
      </c>
      <c r="P264" s="137">
        <f>O264*H264</f>
        <v>0</v>
      </c>
      <c r="Q264" s="137">
        <v>0</v>
      </c>
      <c r="R264" s="137">
        <f>Q264*H264</f>
        <v>0</v>
      </c>
      <c r="S264" s="137">
        <v>0</v>
      </c>
      <c r="T264" s="138">
        <f>S264*H264</f>
        <v>0</v>
      </c>
      <c r="AR264" s="139" t="s">
        <v>189</v>
      </c>
      <c r="AT264" s="139" t="s">
        <v>184</v>
      </c>
      <c r="AU264" s="139" t="s">
        <v>190</v>
      </c>
      <c r="AY264" s="17" t="s">
        <v>182</v>
      </c>
      <c r="BE264" s="140">
        <f>IF(N264="základní",J264,0)</f>
        <v>0</v>
      </c>
      <c r="BF264" s="140">
        <f>IF(N264="snížená",J264,0)</f>
        <v>5067.3</v>
      </c>
      <c r="BG264" s="140">
        <f>IF(N264="zákl. přenesená",J264,0)</f>
        <v>0</v>
      </c>
      <c r="BH264" s="140">
        <f>IF(N264="sníž. přenesená",J264,0)</f>
        <v>0</v>
      </c>
      <c r="BI264" s="140">
        <f>IF(N264="nulová",J264,0)</f>
        <v>0</v>
      </c>
      <c r="BJ264" s="17" t="s">
        <v>190</v>
      </c>
      <c r="BK264" s="140">
        <f>ROUND(I264*H264,2)</f>
        <v>5067.3</v>
      </c>
      <c r="BL264" s="17" t="s">
        <v>189</v>
      </c>
      <c r="BM264" s="139" t="s">
        <v>3456</v>
      </c>
    </row>
    <row r="265" spans="2:65" s="1" customFormat="1" ht="29.25">
      <c r="B265" s="29"/>
      <c r="D265" s="141" t="s">
        <v>192</v>
      </c>
      <c r="F265" s="142" t="s">
        <v>3457</v>
      </c>
      <c r="L265" s="29"/>
      <c r="M265" s="143"/>
      <c r="T265" s="53"/>
      <c r="AT265" s="17" t="s">
        <v>192</v>
      </c>
      <c r="AU265" s="17" t="s">
        <v>190</v>
      </c>
    </row>
    <row r="266" spans="2:65" s="1" customFormat="1">
      <c r="B266" s="29"/>
      <c r="D266" s="144" t="s">
        <v>194</v>
      </c>
      <c r="F266" s="145" t="s">
        <v>3458</v>
      </c>
      <c r="L266" s="29"/>
      <c r="M266" s="143"/>
      <c r="T266" s="53"/>
      <c r="AT266" s="17" t="s">
        <v>194</v>
      </c>
      <c r="AU266" s="17" t="s">
        <v>190</v>
      </c>
    </row>
    <row r="267" spans="2:65" s="11" customFormat="1" ht="22.9" customHeight="1">
      <c r="B267" s="118"/>
      <c r="D267" s="119" t="s">
        <v>71</v>
      </c>
      <c r="E267" s="127" t="s">
        <v>1354</v>
      </c>
      <c r="F267" s="127" t="s">
        <v>1355</v>
      </c>
      <c r="J267" s="128">
        <f>BK267</f>
        <v>9631.14</v>
      </c>
      <c r="L267" s="118"/>
      <c r="M267" s="122"/>
      <c r="P267" s="123">
        <f>SUM(P268:P273)</f>
        <v>11.530034000000001</v>
      </c>
      <c r="R267" s="123">
        <f>SUM(R268:R273)</f>
        <v>0</v>
      </c>
      <c r="T267" s="124">
        <f>SUM(T268:T273)</f>
        <v>0</v>
      </c>
      <c r="AR267" s="119" t="s">
        <v>80</v>
      </c>
      <c r="AT267" s="125" t="s">
        <v>71</v>
      </c>
      <c r="AU267" s="125" t="s">
        <v>80</v>
      </c>
      <c r="AY267" s="119" t="s">
        <v>182</v>
      </c>
      <c r="BK267" s="126">
        <f>SUM(BK268:BK273)</f>
        <v>9631.14</v>
      </c>
    </row>
    <row r="268" spans="2:65" s="1" customFormat="1" ht="33" customHeight="1">
      <c r="B268" s="29"/>
      <c r="C268" s="129" t="s">
        <v>3079</v>
      </c>
      <c r="D268" s="129" t="s">
        <v>184</v>
      </c>
      <c r="E268" s="130" t="s">
        <v>3459</v>
      </c>
      <c r="F268" s="131" t="s">
        <v>3460</v>
      </c>
      <c r="G268" s="132" t="s">
        <v>265</v>
      </c>
      <c r="H268" s="133">
        <v>13.942</v>
      </c>
      <c r="I268" s="134">
        <v>81.8</v>
      </c>
      <c r="J268" s="134">
        <f>ROUND(I268*H268,2)</f>
        <v>1140.46</v>
      </c>
      <c r="K268" s="131" t="s">
        <v>188</v>
      </c>
      <c r="L268" s="29"/>
      <c r="M268" s="135" t="s">
        <v>1</v>
      </c>
      <c r="N268" s="136" t="s">
        <v>38</v>
      </c>
      <c r="O268" s="137">
        <v>6.6000000000000003E-2</v>
      </c>
      <c r="P268" s="137">
        <f>O268*H268</f>
        <v>0.9201720000000001</v>
      </c>
      <c r="Q268" s="137">
        <v>0</v>
      </c>
      <c r="R268" s="137">
        <f>Q268*H268</f>
        <v>0</v>
      </c>
      <c r="S268" s="137">
        <v>0</v>
      </c>
      <c r="T268" s="138">
        <f>S268*H268</f>
        <v>0</v>
      </c>
      <c r="AR268" s="139" t="s">
        <v>189</v>
      </c>
      <c r="AT268" s="139" t="s">
        <v>184</v>
      </c>
      <c r="AU268" s="139" t="s">
        <v>190</v>
      </c>
      <c r="AY268" s="17" t="s">
        <v>182</v>
      </c>
      <c r="BE268" s="140">
        <f>IF(N268="základní",J268,0)</f>
        <v>0</v>
      </c>
      <c r="BF268" s="140">
        <f>IF(N268="snížená",J268,0)</f>
        <v>1140.46</v>
      </c>
      <c r="BG268" s="140">
        <f>IF(N268="zákl. přenesená",J268,0)</f>
        <v>0</v>
      </c>
      <c r="BH268" s="140">
        <f>IF(N268="sníž. přenesená",J268,0)</f>
        <v>0</v>
      </c>
      <c r="BI268" s="140">
        <f>IF(N268="nulová",J268,0)</f>
        <v>0</v>
      </c>
      <c r="BJ268" s="17" t="s">
        <v>190</v>
      </c>
      <c r="BK268" s="140">
        <f>ROUND(I268*H268,2)</f>
        <v>1140.46</v>
      </c>
      <c r="BL268" s="17" t="s">
        <v>189</v>
      </c>
      <c r="BM268" s="139" t="s">
        <v>3461</v>
      </c>
    </row>
    <row r="269" spans="2:65" s="1" customFormat="1" ht="29.25">
      <c r="B269" s="29"/>
      <c r="D269" s="141" t="s">
        <v>192</v>
      </c>
      <c r="F269" s="142" t="s">
        <v>3462</v>
      </c>
      <c r="L269" s="29"/>
      <c r="M269" s="143"/>
      <c r="T269" s="53"/>
      <c r="AT269" s="17" t="s">
        <v>192</v>
      </c>
      <c r="AU269" s="17" t="s">
        <v>190</v>
      </c>
    </row>
    <row r="270" spans="2:65" s="1" customFormat="1">
      <c r="B270" s="29"/>
      <c r="D270" s="144" t="s">
        <v>194</v>
      </c>
      <c r="F270" s="145" t="s">
        <v>3463</v>
      </c>
      <c r="L270" s="29"/>
      <c r="M270" s="143"/>
      <c r="T270" s="53"/>
      <c r="AT270" s="17" t="s">
        <v>194</v>
      </c>
      <c r="AU270" s="17" t="s">
        <v>190</v>
      </c>
    </row>
    <row r="271" spans="2:65" s="1" customFormat="1" ht="24.2" customHeight="1">
      <c r="B271" s="29"/>
      <c r="C271" s="129" t="s">
        <v>725</v>
      </c>
      <c r="D271" s="129" t="s">
        <v>184</v>
      </c>
      <c r="E271" s="130" t="s">
        <v>3464</v>
      </c>
      <c r="F271" s="131" t="s">
        <v>3465</v>
      </c>
      <c r="G271" s="132" t="s">
        <v>265</v>
      </c>
      <c r="H271" s="133">
        <v>13.942</v>
      </c>
      <c r="I271" s="134">
        <v>609</v>
      </c>
      <c r="J271" s="134">
        <f>ROUND(I271*H271,2)</f>
        <v>8490.68</v>
      </c>
      <c r="K271" s="131" t="s">
        <v>188</v>
      </c>
      <c r="L271" s="29"/>
      <c r="M271" s="135" t="s">
        <v>1</v>
      </c>
      <c r="N271" s="136" t="s">
        <v>38</v>
      </c>
      <c r="O271" s="137">
        <v>0.76100000000000001</v>
      </c>
      <c r="P271" s="137">
        <f>O271*H271</f>
        <v>10.609862</v>
      </c>
      <c r="Q271" s="137">
        <v>0</v>
      </c>
      <c r="R271" s="137">
        <f>Q271*H271</f>
        <v>0</v>
      </c>
      <c r="S271" s="137">
        <v>0</v>
      </c>
      <c r="T271" s="138">
        <f>S271*H271</f>
        <v>0</v>
      </c>
      <c r="AR271" s="139" t="s">
        <v>189</v>
      </c>
      <c r="AT271" s="139" t="s">
        <v>184</v>
      </c>
      <c r="AU271" s="139" t="s">
        <v>190</v>
      </c>
      <c r="AY271" s="17" t="s">
        <v>182</v>
      </c>
      <c r="BE271" s="140">
        <f>IF(N271="základní",J271,0)</f>
        <v>0</v>
      </c>
      <c r="BF271" s="140">
        <f>IF(N271="snížená",J271,0)</f>
        <v>8490.68</v>
      </c>
      <c r="BG271" s="140">
        <f>IF(N271="zákl. přenesená",J271,0)</f>
        <v>0</v>
      </c>
      <c r="BH271" s="140">
        <f>IF(N271="sníž. přenesená",J271,0)</f>
        <v>0</v>
      </c>
      <c r="BI271" s="140">
        <f>IF(N271="nulová",J271,0)</f>
        <v>0</v>
      </c>
      <c r="BJ271" s="17" t="s">
        <v>190</v>
      </c>
      <c r="BK271" s="140">
        <f>ROUND(I271*H271,2)</f>
        <v>8490.68</v>
      </c>
      <c r="BL271" s="17" t="s">
        <v>189</v>
      </c>
      <c r="BM271" s="139" t="s">
        <v>3466</v>
      </c>
    </row>
    <row r="272" spans="2:65" s="1" customFormat="1" ht="19.5">
      <c r="B272" s="29"/>
      <c r="D272" s="141" t="s">
        <v>192</v>
      </c>
      <c r="F272" s="142" t="s">
        <v>3467</v>
      </c>
      <c r="L272" s="29"/>
      <c r="M272" s="143"/>
      <c r="T272" s="53"/>
      <c r="AT272" s="17" t="s">
        <v>192</v>
      </c>
      <c r="AU272" s="17" t="s">
        <v>190</v>
      </c>
    </row>
    <row r="273" spans="2:65" s="1" customFormat="1">
      <c r="B273" s="29"/>
      <c r="D273" s="144" t="s">
        <v>194</v>
      </c>
      <c r="F273" s="145" t="s">
        <v>3468</v>
      </c>
      <c r="L273" s="29"/>
      <c r="M273" s="143"/>
      <c r="T273" s="53"/>
      <c r="AT273" s="17" t="s">
        <v>194</v>
      </c>
      <c r="AU273" s="17" t="s">
        <v>190</v>
      </c>
    </row>
    <row r="274" spans="2:65" s="11" customFormat="1" ht="25.9" customHeight="1">
      <c r="B274" s="118"/>
      <c r="D274" s="119" t="s">
        <v>71</v>
      </c>
      <c r="E274" s="120" t="s">
        <v>1362</v>
      </c>
      <c r="F274" s="120" t="s">
        <v>1363</v>
      </c>
      <c r="J274" s="121">
        <f>BK274</f>
        <v>313.82</v>
      </c>
      <c r="L274" s="118"/>
      <c r="M274" s="122"/>
      <c r="P274" s="123">
        <f>P275</f>
        <v>0</v>
      </c>
      <c r="R274" s="123">
        <f>R275</f>
        <v>0</v>
      </c>
      <c r="T274" s="124">
        <f>T275</f>
        <v>0</v>
      </c>
      <c r="AR274" s="119" t="s">
        <v>190</v>
      </c>
      <c r="AT274" s="125" t="s">
        <v>71</v>
      </c>
      <c r="AU274" s="125" t="s">
        <v>72</v>
      </c>
      <c r="AY274" s="119" t="s">
        <v>182</v>
      </c>
      <c r="BK274" s="126">
        <f>BK275</f>
        <v>313.82</v>
      </c>
    </row>
    <row r="275" spans="2:65" s="11" customFormat="1" ht="22.9" customHeight="1">
      <c r="B275" s="118"/>
      <c r="D275" s="119" t="s">
        <v>71</v>
      </c>
      <c r="E275" s="127" t="s">
        <v>3469</v>
      </c>
      <c r="F275" s="127" t="s">
        <v>3470</v>
      </c>
      <c r="J275" s="128">
        <f>BK275</f>
        <v>313.82</v>
      </c>
      <c r="L275" s="118"/>
      <c r="M275" s="122"/>
      <c r="P275" s="123">
        <f>SUM(P276:P279)</f>
        <v>0</v>
      </c>
      <c r="R275" s="123">
        <f>SUM(R276:R279)</f>
        <v>0</v>
      </c>
      <c r="T275" s="124">
        <f>SUM(T276:T279)</f>
        <v>0</v>
      </c>
      <c r="AR275" s="119" t="s">
        <v>190</v>
      </c>
      <c r="AT275" s="125" t="s">
        <v>71</v>
      </c>
      <c r="AU275" s="125" t="s">
        <v>80</v>
      </c>
      <c r="AY275" s="119" t="s">
        <v>182</v>
      </c>
      <c r="BK275" s="126">
        <f>SUM(BK276:BK279)</f>
        <v>313.82</v>
      </c>
    </row>
    <row r="276" spans="2:65" s="1" customFormat="1" ht="24.2" customHeight="1">
      <c r="B276" s="29"/>
      <c r="C276" s="129" t="s">
        <v>649</v>
      </c>
      <c r="D276" s="129" t="s">
        <v>184</v>
      </c>
      <c r="E276" s="130" t="s">
        <v>3471</v>
      </c>
      <c r="F276" s="131" t="s">
        <v>3472</v>
      </c>
      <c r="G276" s="132" t="s">
        <v>296</v>
      </c>
      <c r="H276" s="133">
        <v>7.7869999999999999</v>
      </c>
      <c r="I276" s="134">
        <v>40.299999999999997</v>
      </c>
      <c r="J276" s="134">
        <f>ROUND(I276*H276,2)</f>
        <v>313.82</v>
      </c>
      <c r="K276" s="131" t="s">
        <v>188</v>
      </c>
      <c r="L276" s="29"/>
      <c r="M276" s="135" t="s">
        <v>1</v>
      </c>
      <c r="N276" s="136" t="s">
        <v>38</v>
      </c>
      <c r="O276" s="137">
        <v>0</v>
      </c>
      <c r="P276" s="137">
        <f>O276*H276</f>
        <v>0</v>
      </c>
      <c r="Q276" s="137">
        <v>0</v>
      </c>
      <c r="R276" s="137">
        <f>Q276*H276</f>
        <v>0</v>
      </c>
      <c r="S276" s="137">
        <v>0</v>
      </c>
      <c r="T276" s="138">
        <f>S276*H276</f>
        <v>0</v>
      </c>
      <c r="AR276" s="139" t="s">
        <v>271</v>
      </c>
      <c r="AT276" s="139" t="s">
        <v>184</v>
      </c>
      <c r="AU276" s="139" t="s">
        <v>190</v>
      </c>
      <c r="AY276" s="17" t="s">
        <v>182</v>
      </c>
      <c r="BE276" s="140">
        <f>IF(N276="základní",J276,0)</f>
        <v>0</v>
      </c>
      <c r="BF276" s="140">
        <f>IF(N276="snížená",J276,0)</f>
        <v>313.82</v>
      </c>
      <c r="BG276" s="140">
        <f>IF(N276="zákl. přenesená",J276,0)</f>
        <v>0</v>
      </c>
      <c r="BH276" s="140">
        <f>IF(N276="sníž. přenesená",J276,0)</f>
        <v>0</v>
      </c>
      <c r="BI276" s="140">
        <f>IF(N276="nulová",J276,0)</f>
        <v>0</v>
      </c>
      <c r="BJ276" s="17" t="s">
        <v>190</v>
      </c>
      <c r="BK276" s="140">
        <f>ROUND(I276*H276,2)</f>
        <v>313.82</v>
      </c>
      <c r="BL276" s="17" t="s">
        <v>271</v>
      </c>
      <c r="BM276" s="139" t="s">
        <v>3473</v>
      </c>
    </row>
    <row r="277" spans="2:65" s="1" customFormat="1">
      <c r="B277" s="29"/>
      <c r="D277" s="141" t="s">
        <v>192</v>
      </c>
      <c r="F277" s="142" t="s">
        <v>3472</v>
      </c>
      <c r="L277" s="29"/>
      <c r="M277" s="143"/>
      <c r="T277" s="53"/>
      <c r="AT277" s="17" t="s">
        <v>192</v>
      </c>
      <c r="AU277" s="17" t="s">
        <v>190</v>
      </c>
    </row>
    <row r="278" spans="2:65" s="1" customFormat="1">
      <c r="B278" s="29"/>
      <c r="D278" s="144" t="s">
        <v>194</v>
      </c>
      <c r="F278" s="145" t="s">
        <v>3474</v>
      </c>
      <c r="L278" s="29"/>
      <c r="M278" s="143"/>
      <c r="T278" s="53"/>
      <c r="AT278" s="17" t="s">
        <v>194</v>
      </c>
      <c r="AU278" s="17" t="s">
        <v>190</v>
      </c>
    </row>
    <row r="279" spans="2:65" s="13" customFormat="1">
      <c r="B279" s="151"/>
      <c r="D279" s="141" t="s">
        <v>196</v>
      </c>
      <c r="E279" s="152" t="s">
        <v>1</v>
      </c>
      <c r="F279" s="153" t="s">
        <v>3475</v>
      </c>
      <c r="H279" s="154">
        <v>7.7869999999999999</v>
      </c>
      <c r="L279" s="151"/>
      <c r="M279" s="184"/>
      <c r="N279" s="185"/>
      <c r="O279" s="185"/>
      <c r="P279" s="185"/>
      <c r="Q279" s="185"/>
      <c r="R279" s="185"/>
      <c r="S279" s="185"/>
      <c r="T279" s="186"/>
      <c r="AT279" s="152" t="s">
        <v>196</v>
      </c>
      <c r="AU279" s="152" t="s">
        <v>190</v>
      </c>
      <c r="AV279" s="13" t="s">
        <v>190</v>
      </c>
      <c r="AW279" s="13" t="s">
        <v>27</v>
      </c>
      <c r="AX279" s="13" t="s">
        <v>80</v>
      </c>
      <c r="AY279" s="152" t="s">
        <v>182</v>
      </c>
    </row>
    <row r="280" spans="2:65" s="1" customFormat="1" ht="6.95" customHeight="1">
      <c r="B280" s="41"/>
      <c r="C280" s="42"/>
      <c r="D280" s="42"/>
      <c r="E280" s="42"/>
      <c r="F280" s="42"/>
      <c r="G280" s="42"/>
      <c r="H280" s="42"/>
      <c r="I280" s="42"/>
      <c r="J280" s="42"/>
      <c r="K280" s="42"/>
      <c r="L280" s="29"/>
    </row>
  </sheetData>
  <sheetProtection algorithmName="SHA-512" hashValue="gu8wBSYsd0h8siWyRqWKen7xUmCmT4jcAoMfw7Ims/gGU8iIEHHh84ZcJPDQ/XVznBbrQrGZomtUy9+wxFrQ8w==" saltValue="byZvKK1gSPyMkOQdoQHH5g==" spinCount="100000" sheet="1" objects="1" scenarios="1" formatColumns="0" formatRows="0" autoFilter="0"/>
  <autoFilter ref="C125:K279" xr:uid="{00000000-0009-0000-0000-000005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hyperlinks>
    <hyperlink ref="F131" r:id="rId1" xr:uid="{00000000-0004-0000-0500-000000000000}"/>
    <hyperlink ref="F135" r:id="rId2" xr:uid="{00000000-0004-0000-0500-000001000000}"/>
    <hyperlink ref="F139" r:id="rId3" xr:uid="{00000000-0004-0000-0500-000002000000}"/>
    <hyperlink ref="F146" r:id="rId4" xr:uid="{00000000-0004-0000-0500-000003000000}"/>
    <hyperlink ref="F156" r:id="rId5" xr:uid="{00000000-0004-0000-0500-000004000000}"/>
    <hyperlink ref="F164" r:id="rId6" xr:uid="{00000000-0004-0000-0500-000005000000}"/>
    <hyperlink ref="F168" r:id="rId7" xr:uid="{00000000-0004-0000-0500-000006000000}"/>
    <hyperlink ref="F178" r:id="rId8" xr:uid="{00000000-0004-0000-0500-000007000000}"/>
    <hyperlink ref="F182" r:id="rId9" xr:uid="{00000000-0004-0000-0500-000008000000}"/>
    <hyperlink ref="F186" r:id="rId10" xr:uid="{00000000-0004-0000-0500-000009000000}"/>
    <hyperlink ref="F190" r:id="rId11" xr:uid="{00000000-0004-0000-0500-00000A000000}"/>
    <hyperlink ref="F199" r:id="rId12" xr:uid="{00000000-0004-0000-0500-00000B000000}"/>
    <hyperlink ref="F207" r:id="rId13" xr:uid="{00000000-0004-0000-0500-00000C000000}"/>
    <hyperlink ref="F212" r:id="rId14" xr:uid="{00000000-0004-0000-0500-00000D000000}"/>
    <hyperlink ref="F217" r:id="rId15" xr:uid="{00000000-0004-0000-0500-00000E000000}"/>
    <hyperlink ref="F226" r:id="rId16" xr:uid="{00000000-0004-0000-0500-00000F000000}"/>
    <hyperlink ref="F231" r:id="rId17" xr:uid="{00000000-0004-0000-0500-000010000000}"/>
    <hyperlink ref="F237" r:id="rId18" xr:uid="{00000000-0004-0000-0500-000011000000}"/>
    <hyperlink ref="F244" r:id="rId19" xr:uid="{00000000-0004-0000-0500-000012000000}"/>
    <hyperlink ref="F247" r:id="rId20" xr:uid="{00000000-0004-0000-0500-000013000000}"/>
    <hyperlink ref="F250" r:id="rId21" xr:uid="{00000000-0004-0000-0500-000014000000}"/>
    <hyperlink ref="F253" r:id="rId22" xr:uid="{00000000-0004-0000-0500-000015000000}"/>
    <hyperlink ref="F256" r:id="rId23" xr:uid="{00000000-0004-0000-0500-000016000000}"/>
    <hyperlink ref="F261" r:id="rId24" xr:uid="{00000000-0004-0000-0500-000017000000}"/>
    <hyperlink ref="F266" r:id="rId25" xr:uid="{00000000-0004-0000-0500-000018000000}"/>
    <hyperlink ref="F270" r:id="rId26" xr:uid="{00000000-0004-0000-0500-000019000000}"/>
    <hyperlink ref="F273" r:id="rId27" xr:uid="{00000000-0004-0000-0500-00001A000000}"/>
    <hyperlink ref="F278" r:id="rId28" xr:uid="{00000000-0004-0000-0500-00001B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16"/>
  <sheetViews>
    <sheetView showGridLines="0" workbookViewId="0">
      <selection activeCell="F45" sqref="F4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7" t="s">
        <v>96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4.95" customHeight="1">
      <c r="B4" s="20"/>
      <c r="D4" s="21" t="s">
        <v>110</v>
      </c>
      <c r="L4" s="20"/>
      <c r="M4" s="86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21" t="str">
        <f>'Rekapitulace stavby'!K6</f>
        <v>Rodinný dům</v>
      </c>
      <c r="F7" s="222"/>
      <c r="G7" s="222"/>
      <c r="H7" s="222"/>
      <c r="L7" s="20"/>
    </row>
    <row r="8" spans="2:46" s="1" customFormat="1" ht="12" customHeight="1">
      <c r="B8" s="29"/>
      <c r="D8" s="26" t="s">
        <v>123</v>
      </c>
      <c r="L8" s="29"/>
    </row>
    <row r="9" spans="2:46" s="1" customFormat="1" ht="16.5" customHeight="1">
      <c r="B9" s="29"/>
      <c r="E9" s="211" t="s">
        <v>3476</v>
      </c>
      <c r="F9" s="220"/>
      <c r="G9" s="220"/>
      <c r="H9" s="220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6" t="s">
        <v>15</v>
      </c>
      <c r="F11" s="24" t="s">
        <v>16</v>
      </c>
      <c r="I11" s="26" t="s">
        <v>17</v>
      </c>
      <c r="J11" s="24" t="s">
        <v>1</v>
      </c>
      <c r="L11" s="29"/>
    </row>
    <row r="12" spans="2:46" s="1" customFormat="1" ht="12" customHeight="1">
      <c r="B12" s="29"/>
      <c r="D12" s="26" t="s">
        <v>19</v>
      </c>
      <c r="F12" s="24"/>
      <c r="I12" s="26" t="s">
        <v>20</v>
      </c>
      <c r="J12" s="49">
        <f>'Rekapitulace stavby'!AN8</f>
        <v>0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6" t="s">
        <v>21</v>
      </c>
      <c r="I14" s="26" t="s">
        <v>22</v>
      </c>
      <c r="J14" s="24" t="s">
        <v>1</v>
      </c>
      <c r="L14" s="29"/>
    </row>
    <row r="15" spans="2:46" s="1" customFormat="1" ht="18" customHeight="1">
      <c r="B15" s="29"/>
      <c r="E15" s="24"/>
      <c r="I15" s="26" t="s">
        <v>23</v>
      </c>
      <c r="J15" s="24" t="s">
        <v>1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6" t="s">
        <v>24</v>
      </c>
      <c r="I17" s="26" t="s">
        <v>22</v>
      </c>
      <c r="J17" s="24" t="str">
        <f>'Rekapitulace stavby'!AN13</f>
        <v/>
      </c>
      <c r="L17" s="29"/>
    </row>
    <row r="18" spans="2:12" s="1" customFormat="1" ht="18" customHeight="1">
      <c r="B18" s="29"/>
      <c r="E18" s="195" t="str">
        <f>'Rekapitulace stavby'!E14</f>
        <v xml:space="preserve"> </v>
      </c>
      <c r="F18" s="195"/>
      <c r="G18" s="195"/>
      <c r="H18" s="195"/>
      <c r="I18" s="26" t="s">
        <v>23</v>
      </c>
      <c r="J18" s="24" t="str">
        <f>'Rekapitulace stavby'!AN14</f>
        <v/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6" t="s">
        <v>26</v>
      </c>
      <c r="I20" s="26" t="s">
        <v>22</v>
      </c>
      <c r="J20" s="24"/>
      <c r="L20" s="29"/>
    </row>
    <row r="21" spans="2:12" s="1" customFormat="1" ht="18" customHeight="1">
      <c r="B21" s="29"/>
      <c r="E21" s="24"/>
      <c r="I21" s="26" t="s">
        <v>23</v>
      </c>
      <c r="J21" s="24"/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6" t="s">
        <v>28</v>
      </c>
      <c r="I23" s="26" t="s">
        <v>22</v>
      </c>
      <c r="J23" s="24" t="s">
        <v>29</v>
      </c>
      <c r="L23" s="29"/>
    </row>
    <row r="24" spans="2:12" s="1" customFormat="1" ht="18" customHeight="1">
      <c r="B24" s="29"/>
      <c r="E24" s="24" t="s">
        <v>30</v>
      </c>
      <c r="I24" s="26" t="s">
        <v>23</v>
      </c>
      <c r="J24" s="24" t="s">
        <v>1</v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6" t="s">
        <v>31</v>
      </c>
      <c r="L26" s="29"/>
    </row>
    <row r="27" spans="2:12" s="7" customFormat="1" ht="16.5" customHeight="1">
      <c r="B27" s="87"/>
      <c r="E27" s="197" t="s">
        <v>1</v>
      </c>
      <c r="F27" s="197"/>
      <c r="G27" s="197"/>
      <c r="H27" s="197"/>
      <c r="L27" s="87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8" t="s">
        <v>32</v>
      </c>
      <c r="J30" s="63">
        <f>ROUND(J119, 2)</f>
        <v>17134.7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34</v>
      </c>
      <c r="I32" s="32" t="s">
        <v>33</v>
      </c>
      <c r="J32" s="32" t="s">
        <v>35</v>
      </c>
      <c r="L32" s="29"/>
    </row>
    <row r="33" spans="2:12" s="1" customFormat="1" ht="14.45" customHeight="1">
      <c r="B33" s="29"/>
      <c r="D33" s="52" t="s">
        <v>36</v>
      </c>
      <c r="E33" s="26" t="s">
        <v>37</v>
      </c>
      <c r="F33" s="89">
        <f>ROUND((SUM(BE119:BE215)),  2)</f>
        <v>0</v>
      </c>
      <c r="I33" s="90">
        <v>0.21</v>
      </c>
      <c r="J33" s="89">
        <f>ROUND(((SUM(BE119:BE215))*I33),  2)</f>
        <v>0</v>
      </c>
      <c r="L33" s="29"/>
    </row>
    <row r="34" spans="2:12" s="1" customFormat="1" ht="14.45" customHeight="1">
      <c r="B34" s="29"/>
      <c r="E34" s="26" t="s">
        <v>38</v>
      </c>
      <c r="F34" s="89">
        <f>ROUND((SUM(BF119:BF215)),  2)</f>
        <v>17134.7</v>
      </c>
      <c r="I34" s="90">
        <v>0.12</v>
      </c>
      <c r="J34" s="89">
        <f>ROUND(((SUM(BF119:BF215))*I34),  2)</f>
        <v>2056.16</v>
      </c>
      <c r="L34" s="29"/>
    </row>
    <row r="35" spans="2:12" s="1" customFormat="1" ht="14.45" hidden="1" customHeight="1">
      <c r="B35" s="29"/>
      <c r="E35" s="26" t="s">
        <v>39</v>
      </c>
      <c r="F35" s="89">
        <f>ROUND((SUM(BG119:BG215)),  2)</f>
        <v>0</v>
      </c>
      <c r="I35" s="90">
        <v>0.21</v>
      </c>
      <c r="J35" s="89">
        <f>0</f>
        <v>0</v>
      </c>
      <c r="L35" s="29"/>
    </row>
    <row r="36" spans="2:12" s="1" customFormat="1" ht="14.45" hidden="1" customHeight="1">
      <c r="B36" s="29"/>
      <c r="E36" s="26" t="s">
        <v>40</v>
      </c>
      <c r="F36" s="89">
        <f>ROUND((SUM(BH119:BH215)),  2)</f>
        <v>0</v>
      </c>
      <c r="I36" s="90">
        <v>0.12</v>
      </c>
      <c r="J36" s="89">
        <f>0</f>
        <v>0</v>
      </c>
      <c r="L36" s="29"/>
    </row>
    <row r="37" spans="2:12" s="1" customFormat="1" ht="14.45" hidden="1" customHeight="1">
      <c r="B37" s="29"/>
      <c r="E37" s="26" t="s">
        <v>41</v>
      </c>
      <c r="F37" s="89">
        <f>ROUND((SUM(BI119:BI215)),  2)</f>
        <v>0</v>
      </c>
      <c r="I37" s="90">
        <v>0</v>
      </c>
      <c r="J37" s="89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1"/>
      <c r="D39" s="92" t="s">
        <v>42</v>
      </c>
      <c r="E39" s="54"/>
      <c r="F39" s="54"/>
      <c r="G39" s="93" t="s">
        <v>43</v>
      </c>
      <c r="H39" s="94" t="s">
        <v>44</v>
      </c>
      <c r="I39" s="54"/>
      <c r="J39" s="95">
        <f>SUM(J30:J37)</f>
        <v>19190.86</v>
      </c>
      <c r="K39" s="96"/>
      <c r="L39" s="29"/>
    </row>
    <row r="40" spans="2:12" s="1" customFormat="1" ht="14.45" customHeight="1">
      <c r="B40" s="29"/>
      <c r="L40" s="29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29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9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29"/>
      <c r="D61" s="40" t="s">
        <v>47</v>
      </c>
      <c r="E61" s="31"/>
      <c r="F61" s="97" t="s">
        <v>48</v>
      </c>
      <c r="G61" s="40" t="s">
        <v>47</v>
      </c>
      <c r="H61" s="31"/>
      <c r="I61" s="31"/>
      <c r="J61" s="98" t="s">
        <v>48</v>
      </c>
      <c r="K61" s="31"/>
      <c r="L61" s="29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29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9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29"/>
      <c r="D76" s="40" t="s">
        <v>47</v>
      </c>
      <c r="E76" s="31"/>
      <c r="F76" s="97" t="s">
        <v>48</v>
      </c>
      <c r="G76" s="40" t="s">
        <v>47</v>
      </c>
      <c r="H76" s="31"/>
      <c r="I76" s="31"/>
      <c r="J76" s="98" t="s">
        <v>48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21" t="s">
        <v>134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6" t="s">
        <v>14</v>
      </c>
      <c r="L84" s="29"/>
    </row>
    <row r="85" spans="2:47" s="1" customFormat="1" ht="16.5" customHeight="1">
      <c r="B85" s="29"/>
      <c r="E85" s="221" t="str">
        <f>E7</f>
        <v>Rodinný dům</v>
      </c>
      <c r="F85" s="222"/>
      <c r="G85" s="222"/>
      <c r="H85" s="222"/>
      <c r="L85" s="29"/>
    </row>
    <row r="86" spans="2:47" s="1" customFormat="1" ht="12" customHeight="1">
      <c r="B86" s="29"/>
      <c r="C86" s="26" t="s">
        <v>123</v>
      </c>
      <c r="L86" s="29"/>
    </row>
    <row r="87" spans="2:47" s="1" customFormat="1" ht="16.5" customHeight="1">
      <c r="B87" s="29"/>
      <c r="E87" s="211" t="str">
        <f>E9</f>
        <v>SO.06 - Přípojka plynovodu</v>
      </c>
      <c r="F87" s="220"/>
      <c r="G87" s="220"/>
      <c r="H87" s="220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6" t="s">
        <v>19</v>
      </c>
      <c r="F89" s="24">
        <f>F12</f>
        <v>0</v>
      </c>
      <c r="I89" s="26" t="s">
        <v>20</v>
      </c>
      <c r="J89" s="49">
        <f>IF(J12="","",J12)</f>
        <v>0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6" t="s">
        <v>21</v>
      </c>
      <c r="F91" s="24">
        <f>E15</f>
        <v>0</v>
      </c>
      <c r="I91" s="26" t="s">
        <v>26</v>
      </c>
      <c r="J91" s="27">
        <f>E21</f>
        <v>0</v>
      </c>
      <c r="L91" s="29"/>
    </row>
    <row r="92" spans="2:47" s="1" customFormat="1" ht="15.2" customHeight="1">
      <c r="B92" s="29"/>
      <c r="C92" s="26" t="s">
        <v>24</v>
      </c>
      <c r="F92" s="24" t="str">
        <f>IF(E18="","",E18)</f>
        <v xml:space="preserve"> </v>
      </c>
      <c r="I92" s="26" t="s">
        <v>28</v>
      </c>
      <c r="J92" s="27" t="str">
        <f>E24</f>
        <v>Adam Růžička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9" t="s">
        <v>135</v>
      </c>
      <c r="D94" s="91"/>
      <c r="E94" s="91"/>
      <c r="F94" s="91"/>
      <c r="G94" s="91"/>
      <c r="H94" s="91"/>
      <c r="I94" s="91"/>
      <c r="J94" s="100" t="s">
        <v>136</v>
      </c>
      <c r="K94" s="91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101" t="s">
        <v>137</v>
      </c>
      <c r="J96" s="63">
        <f>J119</f>
        <v>17134.7</v>
      </c>
      <c r="L96" s="29"/>
      <c r="AU96" s="17" t="s">
        <v>138</v>
      </c>
    </row>
    <row r="97" spans="2:12" s="8" customFormat="1" ht="24.95" customHeight="1">
      <c r="B97" s="102"/>
      <c r="D97" s="103" t="s">
        <v>3477</v>
      </c>
      <c r="E97" s="104"/>
      <c r="F97" s="104"/>
      <c r="G97" s="104"/>
      <c r="H97" s="104"/>
      <c r="I97" s="104"/>
      <c r="J97" s="105">
        <f>J120</f>
        <v>14019.87</v>
      </c>
      <c r="L97" s="102"/>
    </row>
    <row r="98" spans="2:12" s="8" customFormat="1" ht="24.95" customHeight="1">
      <c r="B98" s="102"/>
      <c r="D98" s="103" t="s">
        <v>139</v>
      </c>
      <c r="E98" s="104"/>
      <c r="F98" s="104"/>
      <c r="G98" s="104"/>
      <c r="H98" s="104"/>
      <c r="I98" s="104"/>
      <c r="J98" s="105">
        <f>J211</f>
        <v>3114.83</v>
      </c>
      <c r="L98" s="102"/>
    </row>
    <row r="99" spans="2:12" s="9" customFormat="1" ht="19.899999999999999" customHeight="1">
      <c r="B99" s="106"/>
      <c r="D99" s="107" t="s">
        <v>140</v>
      </c>
      <c r="E99" s="108"/>
      <c r="F99" s="108"/>
      <c r="G99" s="108"/>
      <c r="H99" s="108"/>
      <c r="I99" s="108"/>
      <c r="J99" s="109">
        <f>J212</f>
        <v>3114.83</v>
      </c>
      <c r="L99" s="106"/>
    </row>
    <row r="100" spans="2:12" s="1" customFormat="1" ht="21.75" customHeight="1">
      <c r="B100" s="29"/>
      <c r="L100" s="29"/>
    </row>
    <row r="101" spans="2:12" s="1" customFormat="1" ht="6.95" customHeight="1"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29"/>
    </row>
    <row r="105" spans="2:12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9"/>
    </row>
    <row r="106" spans="2:12" s="1" customFormat="1" ht="24.95" customHeight="1">
      <c r="B106" s="29"/>
      <c r="C106" s="21" t="s">
        <v>167</v>
      </c>
      <c r="L106" s="29"/>
    </row>
    <row r="107" spans="2:12" s="1" customFormat="1" ht="6.95" customHeight="1">
      <c r="B107" s="29"/>
      <c r="L107" s="29"/>
    </row>
    <row r="108" spans="2:12" s="1" customFormat="1" ht="12" customHeight="1">
      <c r="B108" s="29"/>
      <c r="C108" s="26" t="s">
        <v>14</v>
      </c>
      <c r="L108" s="29"/>
    </row>
    <row r="109" spans="2:12" s="1" customFormat="1" ht="16.5" customHeight="1">
      <c r="B109" s="29"/>
      <c r="E109" s="221" t="str">
        <f>E7</f>
        <v>Rodinný dům</v>
      </c>
      <c r="F109" s="222"/>
      <c r="G109" s="222"/>
      <c r="H109" s="222"/>
      <c r="L109" s="29"/>
    </row>
    <row r="110" spans="2:12" s="1" customFormat="1" ht="12" customHeight="1">
      <c r="B110" s="29"/>
      <c r="C110" s="26" t="s">
        <v>123</v>
      </c>
      <c r="L110" s="29"/>
    </row>
    <row r="111" spans="2:12" s="1" customFormat="1" ht="16.5" customHeight="1">
      <c r="B111" s="29"/>
      <c r="E111" s="211" t="str">
        <f>E9</f>
        <v>SO.06 - Přípojka plynovodu</v>
      </c>
      <c r="F111" s="220"/>
      <c r="G111" s="220"/>
      <c r="H111" s="220"/>
      <c r="L111" s="29"/>
    </row>
    <row r="112" spans="2:12" s="1" customFormat="1" ht="6.95" customHeight="1">
      <c r="B112" s="29"/>
      <c r="L112" s="29"/>
    </row>
    <row r="113" spans="2:65" s="1" customFormat="1" ht="12" customHeight="1">
      <c r="B113" s="29"/>
      <c r="C113" s="26" t="s">
        <v>19</v>
      </c>
      <c r="F113" s="24">
        <f>F12</f>
        <v>0</v>
      </c>
      <c r="I113" s="26" t="s">
        <v>20</v>
      </c>
      <c r="J113" s="49">
        <f>IF(J12="","",J12)</f>
        <v>0</v>
      </c>
      <c r="L113" s="29"/>
    </row>
    <row r="114" spans="2:65" s="1" customFormat="1" ht="6.95" customHeight="1">
      <c r="B114" s="29"/>
      <c r="L114" s="29"/>
    </row>
    <row r="115" spans="2:65" s="1" customFormat="1" ht="15.2" customHeight="1">
      <c r="B115" s="29"/>
      <c r="C115" s="26" t="s">
        <v>21</v>
      </c>
      <c r="F115" s="24">
        <f>E15</f>
        <v>0</v>
      </c>
      <c r="I115" s="26" t="s">
        <v>26</v>
      </c>
      <c r="J115" s="27">
        <f>E21</f>
        <v>0</v>
      </c>
      <c r="L115" s="29"/>
    </row>
    <row r="116" spans="2:65" s="1" customFormat="1" ht="15.2" customHeight="1">
      <c r="B116" s="29"/>
      <c r="C116" s="26" t="s">
        <v>24</v>
      </c>
      <c r="F116" s="24" t="str">
        <f>IF(E18="","",E18)</f>
        <v xml:space="preserve"> </v>
      </c>
      <c r="I116" s="26" t="s">
        <v>28</v>
      </c>
      <c r="J116" s="27" t="str">
        <f>E24</f>
        <v>Adam Růžička</v>
      </c>
      <c r="L116" s="29"/>
    </row>
    <row r="117" spans="2:65" s="1" customFormat="1" ht="10.35" customHeight="1">
      <c r="B117" s="29"/>
      <c r="L117" s="29"/>
    </row>
    <row r="118" spans="2:65" s="10" customFormat="1" ht="29.25" customHeight="1">
      <c r="B118" s="110"/>
      <c r="C118" s="111" t="s">
        <v>168</v>
      </c>
      <c r="D118" s="112" t="s">
        <v>57</v>
      </c>
      <c r="E118" s="112" t="s">
        <v>53</v>
      </c>
      <c r="F118" s="112" t="s">
        <v>54</v>
      </c>
      <c r="G118" s="112" t="s">
        <v>169</v>
      </c>
      <c r="H118" s="112" t="s">
        <v>170</v>
      </c>
      <c r="I118" s="112" t="s">
        <v>171</v>
      </c>
      <c r="J118" s="112" t="s">
        <v>136</v>
      </c>
      <c r="K118" s="113" t="s">
        <v>172</v>
      </c>
      <c r="L118" s="110"/>
      <c r="M118" s="56" t="s">
        <v>1</v>
      </c>
      <c r="N118" s="57" t="s">
        <v>36</v>
      </c>
      <c r="O118" s="57" t="s">
        <v>173</v>
      </c>
      <c r="P118" s="57" t="s">
        <v>174</v>
      </c>
      <c r="Q118" s="57" t="s">
        <v>175</v>
      </c>
      <c r="R118" s="57" t="s">
        <v>176</v>
      </c>
      <c r="S118" s="57" t="s">
        <v>177</v>
      </c>
      <c r="T118" s="58" t="s">
        <v>178</v>
      </c>
    </row>
    <row r="119" spans="2:65" s="1" customFormat="1" ht="22.9" customHeight="1">
      <c r="B119" s="29"/>
      <c r="C119" s="61" t="s">
        <v>179</v>
      </c>
      <c r="J119" s="114">
        <f>BK119</f>
        <v>17134.7</v>
      </c>
      <c r="L119" s="29"/>
      <c r="M119" s="59"/>
      <c r="N119" s="50"/>
      <c r="O119" s="50"/>
      <c r="P119" s="115">
        <f>P120+P211</f>
        <v>6.0163700000000002</v>
      </c>
      <c r="Q119" s="50"/>
      <c r="R119" s="115">
        <f>R120+R211</f>
        <v>0.99356207999999979</v>
      </c>
      <c r="S119" s="50"/>
      <c r="T119" s="116">
        <f>T120+T211</f>
        <v>0</v>
      </c>
      <c r="AT119" s="17" t="s">
        <v>71</v>
      </c>
      <c r="AU119" s="17" t="s">
        <v>138</v>
      </c>
      <c r="BK119" s="117">
        <f>BK120+BK211</f>
        <v>17134.7</v>
      </c>
    </row>
    <row r="120" spans="2:65" s="11" customFormat="1" ht="25.9" customHeight="1">
      <c r="B120" s="118"/>
      <c r="D120" s="119" t="s">
        <v>71</v>
      </c>
      <c r="E120" s="120" t="s">
        <v>3478</v>
      </c>
      <c r="F120" s="120" t="s">
        <v>3479</v>
      </c>
      <c r="J120" s="121">
        <f>BK120</f>
        <v>14019.87</v>
      </c>
      <c r="L120" s="118"/>
      <c r="M120" s="122"/>
      <c r="P120" s="123">
        <f>SUM(P121:P210)</f>
        <v>2.1320000000000001</v>
      </c>
      <c r="R120" s="123">
        <f>SUM(R121:R210)</f>
        <v>0.99356207999999979</v>
      </c>
      <c r="T120" s="124">
        <f>SUM(T121:T210)</f>
        <v>0</v>
      </c>
      <c r="AR120" s="119" t="s">
        <v>80</v>
      </c>
      <c r="AT120" s="125" t="s">
        <v>71</v>
      </c>
      <c r="AU120" s="125" t="s">
        <v>72</v>
      </c>
      <c r="AY120" s="119" t="s">
        <v>182</v>
      </c>
      <c r="BK120" s="126">
        <f>SUM(BK121:BK210)</f>
        <v>14019.87</v>
      </c>
    </row>
    <row r="121" spans="2:65" s="1" customFormat="1" ht="24.2" customHeight="1">
      <c r="B121" s="29"/>
      <c r="C121" s="129" t="s">
        <v>80</v>
      </c>
      <c r="D121" s="129" t="s">
        <v>184</v>
      </c>
      <c r="E121" s="130" t="s">
        <v>3209</v>
      </c>
      <c r="F121" s="131" t="s">
        <v>3210</v>
      </c>
      <c r="G121" s="132" t="s">
        <v>187</v>
      </c>
      <c r="H121" s="133">
        <v>3.04</v>
      </c>
      <c r="I121" s="134">
        <v>60</v>
      </c>
      <c r="J121" s="134">
        <f>ROUND(I121*H121,2)</f>
        <v>182.4</v>
      </c>
      <c r="K121" s="131" t="s">
        <v>188</v>
      </c>
      <c r="L121" s="29"/>
      <c r="M121" s="135" t="s">
        <v>1</v>
      </c>
      <c r="N121" s="136" t="s">
        <v>38</v>
      </c>
      <c r="O121" s="137">
        <v>0</v>
      </c>
      <c r="P121" s="137">
        <f>O121*H121</f>
        <v>0</v>
      </c>
      <c r="Q121" s="137">
        <v>0</v>
      </c>
      <c r="R121" s="137">
        <f>Q121*H121</f>
        <v>0</v>
      </c>
      <c r="S121" s="137">
        <v>0</v>
      </c>
      <c r="T121" s="138">
        <f>S121*H121</f>
        <v>0</v>
      </c>
      <c r="AR121" s="139" t="s">
        <v>189</v>
      </c>
      <c r="AT121" s="139" t="s">
        <v>184</v>
      </c>
      <c r="AU121" s="139" t="s">
        <v>80</v>
      </c>
      <c r="AY121" s="17" t="s">
        <v>182</v>
      </c>
      <c r="BE121" s="140">
        <f>IF(N121="základní",J121,0)</f>
        <v>0</v>
      </c>
      <c r="BF121" s="140">
        <f>IF(N121="snížená",J121,0)</f>
        <v>182.4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7" t="s">
        <v>190</v>
      </c>
      <c r="BK121" s="140">
        <f>ROUND(I121*H121,2)</f>
        <v>182.4</v>
      </c>
      <c r="BL121" s="17" t="s">
        <v>189</v>
      </c>
      <c r="BM121" s="139" t="s">
        <v>3480</v>
      </c>
    </row>
    <row r="122" spans="2:65" s="1" customFormat="1">
      <c r="B122" s="29"/>
      <c r="D122" s="141" t="s">
        <v>192</v>
      </c>
      <c r="F122" s="142" t="s">
        <v>3210</v>
      </c>
      <c r="L122" s="29"/>
      <c r="M122" s="143"/>
      <c r="T122" s="53"/>
      <c r="AT122" s="17" t="s">
        <v>192</v>
      </c>
      <c r="AU122" s="17" t="s">
        <v>80</v>
      </c>
    </row>
    <row r="123" spans="2:65" s="1" customFormat="1">
      <c r="B123" s="29"/>
      <c r="D123" s="144" t="s">
        <v>194</v>
      </c>
      <c r="F123" s="145" t="s">
        <v>3212</v>
      </c>
      <c r="L123" s="29"/>
      <c r="M123" s="143"/>
      <c r="T123" s="53"/>
      <c r="AT123" s="17" t="s">
        <v>194</v>
      </c>
      <c r="AU123" s="17" t="s">
        <v>80</v>
      </c>
    </row>
    <row r="124" spans="2:65" s="12" customFormat="1">
      <c r="B124" s="146"/>
      <c r="D124" s="141" t="s">
        <v>196</v>
      </c>
      <c r="E124" s="147" t="s">
        <v>1</v>
      </c>
      <c r="F124" s="148" t="s">
        <v>3213</v>
      </c>
      <c r="H124" s="147" t="s">
        <v>1</v>
      </c>
      <c r="L124" s="146"/>
      <c r="M124" s="149"/>
      <c r="T124" s="150"/>
      <c r="AT124" s="147" t="s">
        <v>196</v>
      </c>
      <c r="AU124" s="147" t="s">
        <v>80</v>
      </c>
      <c r="AV124" s="12" t="s">
        <v>80</v>
      </c>
      <c r="AW124" s="12" t="s">
        <v>27</v>
      </c>
      <c r="AX124" s="12" t="s">
        <v>72</v>
      </c>
      <c r="AY124" s="147" t="s">
        <v>182</v>
      </c>
    </row>
    <row r="125" spans="2:65" s="13" customFormat="1">
      <c r="B125" s="151"/>
      <c r="D125" s="141" t="s">
        <v>196</v>
      </c>
      <c r="E125" s="152" t="s">
        <v>1</v>
      </c>
      <c r="F125" s="153" t="s">
        <v>3481</v>
      </c>
      <c r="H125" s="154">
        <v>3.04</v>
      </c>
      <c r="L125" s="151"/>
      <c r="M125" s="155"/>
      <c r="T125" s="156"/>
      <c r="AT125" s="152" t="s">
        <v>196</v>
      </c>
      <c r="AU125" s="152" t="s">
        <v>80</v>
      </c>
      <c r="AV125" s="13" t="s">
        <v>190</v>
      </c>
      <c r="AW125" s="13" t="s">
        <v>27</v>
      </c>
      <c r="AX125" s="13" t="s">
        <v>80</v>
      </c>
      <c r="AY125" s="152" t="s">
        <v>182</v>
      </c>
    </row>
    <row r="126" spans="2:65" s="1" customFormat="1" ht="33" customHeight="1">
      <c r="B126" s="29"/>
      <c r="C126" s="129" t="s">
        <v>190</v>
      </c>
      <c r="D126" s="129" t="s">
        <v>184</v>
      </c>
      <c r="E126" s="130" t="s">
        <v>3215</v>
      </c>
      <c r="F126" s="131" t="s">
        <v>3216</v>
      </c>
      <c r="G126" s="132" t="s">
        <v>205</v>
      </c>
      <c r="H126" s="133">
        <v>2.4319999999999999</v>
      </c>
      <c r="I126" s="134">
        <v>1100</v>
      </c>
      <c r="J126" s="134">
        <f>ROUND(I126*H126,2)</f>
        <v>2675.2</v>
      </c>
      <c r="K126" s="131" t="s">
        <v>188</v>
      </c>
      <c r="L126" s="29"/>
      <c r="M126" s="135" t="s">
        <v>1</v>
      </c>
      <c r="N126" s="136" t="s">
        <v>38</v>
      </c>
      <c r="O126" s="137">
        <v>0</v>
      </c>
      <c r="P126" s="137">
        <f>O126*H126</f>
        <v>0</v>
      </c>
      <c r="Q126" s="137">
        <v>0</v>
      </c>
      <c r="R126" s="137">
        <f>Q126*H126</f>
        <v>0</v>
      </c>
      <c r="S126" s="137">
        <v>0</v>
      </c>
      <c r="T126" s="138">
        <f>S126*H126</f>
        <v>0</v>
      </c>
      <c r="AR126" s="139" t="s">
        <v>189</v>
      </c>
      <c r="AT126" s="139" t="s">
        <v>184</v>
      </c>
      <c r="AU126" s="139" t="s">
        <v>80</v>
      </c>
      <c r="AY126" s="17" t="s">
        <v>182</v>
      </c>
      <c r="BE126" s="140">
        <f>IF(N126="základní",J126,0)</f>
        <v>0</v>
      </c>
      <c r="BF126" s="140">
        <f>IF(N126="snížená",J126,0)</f>
        <v>2675.2</v>
      </c>
      <c r="BG126" s="140">
        <f>IF(N126="zákl. přenesená",J126,0)</f>
        <v>0</v>
      </c>
      <c r="BH126" s="140">
        <f>IF(N126="sníž. přenesená",J126,0)</f>
        <v>0</v>
      </c>
      <c r="BI126" s="140">
        <f>IF(N126="nulová",J126,0)</f>
        <v>0</v>
      </c>
      <c r="BJ126" s="17" t="s">
        <v>190</v>
      </c>
      <c r="BK126" s="140">
        <f>ROUND(I126*H126,2)</f>
        <v>2675.2</v>
      </c>
      <c r="BL126" s="17" t="s">
        <v>189</v>
      </c>
      <c r="BM126" s="139" t="s">
        <v>3482</v>
      </c>
    </row>
    <row r="127" spans="2:65" s="1" customFormat="1" ht="19.5">
      <c r="B127" s="29"/>
      <c r="D127" s="141" t="s">
        <v>192</v>
      </c>
      <c r="F127" s="142" t="s">
        <v>3216</v>
      </c>
      <c r="L127" s="29"/>
      <c r="M127" s="143"/>
      <c r="T127" s="53"/>
      <c r="AT127" s="17" t="s">
        <v>192</v>
      </c>
      <c r="AU127" s="17" t="s">
        <v>80</v>
      </c>
    </row>
    <row r="128" spans="2:65" s="1" customFormat="1">
      <c r="B128" s="29"/>
      <c r="D128" s="144" t="s">
        <v>194</v>
      </c>
      <c r="F128" s="145" t="s">
        <v>3218</v>
      </c>
      <c r="L128" s="29"/>
      <c r="M128" s="143"/>
      <c r="T128" s="53"/>
      <c r="AT128" s="17" t="s">
        <v>194</v>
      </c>
      <c r="AU128" s="17" t="s">
        <v>80</v>
      </c>
    </row>
    <row r="129" spans="2:65" s="12" customFormat="1">
      <c r="B129" s="146"/>
      <c r="D129" s="141" t="s">
        <v>196</v>
      </c>
      <c r="E129" s="147" t="s">
        <v>1</v>
      </c>
      <c r="F129" s="148" t="s">
        <v>3219</v>
      </c>
      <c r="H129" s="147" t="s">
        <v>1</v>
      </c>
      <c r="L129" s="146"/>
      <c r="M129" s="149"/>
      <c r="T129" s="150"/>
      <c r="AT129" s="147" t="s">
        <v>196</v>
      </c>
      <c r="AU129" s="147" t="s">
        <v>80</v>
      </c>
      <c r="AV129" s="12" t="s">
        <v>80</v>
      </c>
      <c r="AW129" s="12" t="s">
        <v>27</v>
      </c>
      <c r="AX129" s="12" t="s">
        <v>72</v>
      </c>
      <c r="AY129" s="147" t="s">
        <v>182</v>
      </c>
    </row>
    <row r="130" spans="2:65" s="13" customFormat="1">
      <c r="B130" s="151"/>
      <c r="D130" s="141" t="s">
        <v>196</v>
      </c>
      <c r="E130" s="152" t="s">
        <v>1</v>
      </c>
      <c r="F130" s="153" t="s">
        <v>3483</v>
      </c>
      <c r="H130" s="154">
        <v>2.4319999999999999</v>
      </c>
      <c r="L130" s="151"/>
      <c r="M130" s="155"/>
      <c r="T130" s="156"/>
      <c r="AT130" s="152" t="s">
        <v>196</v>
      </c>
      <c r="AU130" s="152" t="s">
        <v>80</v>
      </c>
      <c r="AV130" s="13" t="s">
        <v>190</v>
      </c>
      <c r="AW130" s="13" t="s">
        <v>27</v>
      </c>
      <c r="AX130" s="13" t="s">
        <v>80</v>
      </c>
      <c r="AY130" s="152" t="s">
        <v>182</v>
      </c>
    </row>
    <row r="131" spans="2:65" s="1" customFormat="1" ht="24.2" customHeight="1">
      <c r="B131" s="29"/>
      <c r="C131" s="129" t="s">
        <v>106</v>
      </c>
      <c r="D131" s="129" t="s">
        <v>184</v>
      </c>
      <c r="E131" s="130" t="s">
        <v>3221</v>
      </c>
      <c r="F131" s="131" t="s">
        <v>3222</v>
      </c>
      <c r="G131" s="132" t="s">
        <v>205</v>
      </c>
      <c r="H131" s="133">
        <v>1.6</v>
      </c>
      <c r="I131" s="134">
        <v>594</v>
      </c>
      <c r="J131" s="134">
        <f>ROUND(I131*H131,2)</f>
        <v>950.4</v>
      </c>
      <c r="K131" s="131" t="s">
        <v>188</v>
      </c>
      <c r="L131" s="29"/>
      <c r="M131" s="135" t="s">
        <v>1</v>
      </c>
      <c r="N131" s="136" t="s">
        <v>38</v>
      </c>
      <c r="O131" s="137">
        <v>0</v>
      </c>
      <c r="P131" s="137">
        <f>O131*H131</f>
        <v>0</v>
      </c>
      <c r="Q131" s="137">
        <v>0</v>
      </c>
      <c r="R131" s="137">
        <f>Q131*H131</f>
        <v>0</v>
      </c>
      <c r="S131" s="137">
        <v>0</v>
      </c>
      <c r="T131" s="138">
        <f>S131*H131</f>
        <v>0</v>
      </c>
      <c r="AR131" s="139" t="s">
        <v>189</v>
      </c>
      <c r="AT131" s="139" t="s">
        <v>184</v>
      </c>
      <c r="AU131" s="139" t="s">
        <v>80</v>
      </c>
      <c r="AY131" s="17" t="s">
        <v>182</v>
      </c>
      <c r="BE131" s="140">
        <f>IF(N131="základní",J131,0)</f>
        <v>0</v>
      </c>
      <c r="BF131" s="140">
        <f>IF(N131="snížená",J131,0)</f>
        <v>950.4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7" t="s">
        <v>190</v>
      </c>
      <c r="BK131" s="140">
        <f>ROUND(I131*H131,2)</f>
        <v>950.4</v>
      </c>
      <c r="BL131" s="17" t="s">
        <v>189</v>
      </c>
      <c r="BM131" s="139" t="s">
        <v>3484</v>
      </c>
    </row>
    <row r="132" spans="2:65" s="1" customFormat="1">
      <c r="B132" s="29"/>
      <c r="D132" s="141" t="s">
        <v>192</v>
      </c>
      <c r="F132" s="142" t="s">
        <v>3222</v>
      </c>
      <c r="L132" s="29"/>
      <c r="M132" s="143"/>
      <c r="T132" s="53"/>
      <c r="AT132" s="17" t="s">
        <v>192</v>
      </c>
      <c r="AU132" s="17" t="s">
        <v>80</v>
      </c>
    </row>
    <row r="133" spans="2:65" s="1" customFormat="1">
      <c r="B133" s="29"/>
      <c r="D133" s="144" t="s">
        <v>194</v>
      </c>
      <c r="F133" s="145" t="s">
        <v>3224</v>
      </c>
      <c r="L133" s="29"/>
      <c r="M133" s="143"/>
      <c r="T133" s="53"/>
      <c r="AT133" s="17" t="s">
        <v>194</v>
      </c>
      <c r="AU133" s="17" t="s">
        <v>80</v>
      </c>
    </row>
    <row r="134" spans="2:65" s="12" customFormat="1">
      <c r="B134" s="146"/>
      <c r="D134" s="141" t="s">
        <v>196</v>
      </c>
      <c r="E134" s="147" t="s">
        <v>1</v>
      </c>
      <c r="F134" s="148" t="s">
        <v>3485</v>
      </c>
      <c r="H134" s="147" t="s">
        <v>1</v>
      </c>
      <c r="L134" s="146"/>
      <c r="M134" s="149"/>
      <c r="T134" s="150"/>
      <c r="AT134" s="147" t="s">
        <v>196</v>
      </c>
      <c r="AU134" s="147" t="s">
        <v>80</v>
      </c>
      <c r="AV134" s="12" t="s">
        <v>80</v>
      </c>
      <c r="AW134" s="12" t="s">
        <v>27</v>
      </c>
      <c r="AX134" s="12" t="s">
        <v>72</v>
      </c>
      <c r="AY134" s="147" t="s">
        <v>182</v>
      </c>
    </row>
    <row r="135" spans="2:65" s="13" customFormat="1">
      <c r="B135" s="151"/>
      <c r="D135" s="141" t="s">
        <v>196</v>
      </c>
      <c r="E135" s="152" t="s">
        <v>1</v>
      </c>
      <c r="F135" s="153" t="s">
        <v>3486</v>
      </c>
      <c r="H135" s="154">
        <v>1.6</v>
      </c>
      <c r="L135" s="151"/>
      <c r="M135" s="155"/>
      <c r="T135" s="156"/>
      <c r="AT135" s="152" t="s">
        <v>196</v>
      </c>
      <c r="AU135" s="152" t="s">
        <v>80</v>
      </c>
      <c r="AV135" s="13" t="s">
        <v>190</v>
      </c>
      <c r="AW135" s="13" t="s">
        <v>27</v>
      </c>
      <c r="AX135" s="13" t="s">
        <v>80</v>
      </c>
      <c r="AY135" s="152" t="s">
        <v>182</v>
      </c>
    </row>
    <row r="136" spans="2:65" s="1" customFormat="1" ht="37.9" customHeight="1">
      <c r="B136" s="29"/>
      <c r="C136" s="129" t="s">
        <v>189</v>
      </c>
      <c r="D136" s="129" t="s">
        <v>184</v>
      </c>
      <c r="E136" s="130" t="s">
        <v>3227</v>
      </c>
      <c r="F136" s="131" t="s">
        <v>3228</v>
      </c>
      <c r="G136" s="132" t="s">
        <v>205</v>
      </c>
      <c r="H136" s="133">
        <v>2.4319999999999999</v>
      </c>
      <c r="I136" s="134">
        <v>88.2</v>
      </c>
      <c r="J136" s="134">
        <f>ROUND(I136*H136,2)</f>
        <v>214.5</v>
      </c>
      <c r="K136" s="131" t="s">
        <v>188</v>
      </c>
      <c r="L136" s="29"/>
      <c r="M136" s="135" t="s">
        <v>1</v>
      </c>
      <c r="N136" s="136" t="s">
        <v>38</v>
      </c>
      <c r="O136" s="137">
        <v>0</v>
      </c>
      <c r="P136" s="137">
        <f>O136*H136</f>
        <v>0</v>
      </c>
      <c r="Q136" s="137">
        <v>0</v>
      </c>
      <c r="R136" s="137">
        <f>Q136*H136</f>
        <v>0</v>
      </c>
      <c r="S136" s="137">
        <v>0</v>
      </c>
      <c r="T136" s="138">
        <f>S136*H136</f>
        <v>0</v>
      </c>
      <c r="AR136" s="139" t="s">
        <v>189</v>
      </c>
      <c r="AT136" s="139" t="s">
        <v>184</v>
      </c>
      <c r="AU136" s="139" t="s">
        <v>80</v>
      </c>
      <c r="AY136" s="17" t="s">
        <v>182</v>
      </c>
      <c r="BE136" s="140">
        <f>IF(N136="základní",J136,0)</f>
        <v>0</v>
      </c>
      <c r="BF136" s="140">
        <f>IF(N136="snížená",J136,0)</f>
        <v>214.5</v>
      </c>
      <c r="BG136" s="140">
        <f>IF(N136="zákl. přenesená",J136,0)</f>
        <v>0</v>
      </c>
      <c r="BH136" s="140">
        <f>IF(N136="sníž. přenesená",J136,0)</f>
        <v>0</v>
      </c>
      <c r="BI136" s="140">
        <f>IF(N136="nulová",J136,0)</f>
        <v>0</v>
      </c>
      <c r="BJ136" s="17" t="s">
        <v>190</v>
      </c>
      <c r="BK136" s="140">
        <f>ROUND(I136*H136,2)</f>
        <v>214.5</v>
      </c>
      <c r="BL136" s="17" t="s">
        <v>189</v>
      </c>
      <c r="BM136" s="139" t="s">
        <v>3487</v>
      </c>
    </row>
    <row r="137" spans="2:65" s="1" customFormat="1" ht="19.5">
      <c r="B137" s="29"/>
      <c r="D137" s="141" t="s">
        <v>192</v>
      </c>
      <c r="F137" s="142" t="s">
        <v>3228</v>
      </c>
      <c r="L137" s="29"/>
      <c r="M137" s="143"/>
      <c r="T137" s="53"/>
      <c r="AT137" s="17" t="s">
        <v>192</v>
      </c>
      <c r="AU137" s="17" t="s">
        <v>80</v>
      </c>
    </row>
    <row r="138" spans="2:65" s="1" customFormat="1">
      <c r="B138" s="29"/>
      <c r="D138" s="144" t="s">
        <v>194</v>
      </c>
      <c r="F138" s="145" t="s">
        <v>3230</v>
      </c>
      <c r="L138" s="29"/>
      <c r="M138" s="143"/>
      <c r="T138" s="53"/>
      <c r="AT138" s="17" t="s">
        <v>194</v>
      </c>
      <c r="AU138" s="17" t="s">
        <v>80</v>
      </c>
    </row>
    <row r="139" spans="2:65" s="12" customFormat="1">
      <c r="B139" s="146"/>
      <c r="D139" s="141" t="s">
        <v>196</v>
      </c>
      <c r="E139" s="147" t="s">
        <v>1</v>
      </c>
      <c r="F139" s="148" t="s">
        <v>3219</v>
      </c>
      <c r="H139" s="147" t="s">
        <v>1</v>
      </c>
      <c r="L139" s="146"/>
      <c r="M139" s="149"/>
      <c r="T139" s="150"/>
      <c r="AT139" s="147" t="s">
        <v>196</v>
      </c>
      <c r="AU139" s="147" t="s">
        <v>80</v>
      </c>
      <c r="AV139" s="12" t="s">
        <v>80</v>
      </c>
      <c r="AW139" s="12" t="s">
        <v>27</v>
      </c>
      <c r="AX139" s="12" t="s">
        <v>72</v>
      </c>
      <c r="AY139" s="147" t="s">
        <v>182</v>
      </c>
    </row>
    <row r="140" spans="2:65" s="13" customFormat="1">
      <c r="B140" s="151"/>
      <c r="D140" s="141" t="s">
        <v>196</v>
      </c>
      <c r="E140" s="152" t="s">
        <v>1</v>
      </c>
      <c r="F140" s="153" t="s">
        <v>3483</v>
      </c>
      <c r="H140" s="154">
        <v>2.4319999999999999</v>
      </c>
      <c r="L140" s="151"/>
      <c r="M140" s="155"/>
      <c r="T140" s="156"/>
      <c r="AT140" s="152" t="s">
        <v>196</v>
      </c>
      <c r="AU140" s="152" t="s">
        <v>80</v>
      </c>
      <c r="AV140" s="13" t="s">
        <v>190</v>
      </c>
      <c r="AW140" s="13" t="s">
        <v>27</v>
      </c>
      <c r="AX140" s="13" t="s">
        <v>80</v>
      </c>
      <c r="AY140" s="152" t="s">
        <v>182</v>
      </c>
    </row>
    <row r="141" spans="2:65" s="1" customFormat="1" ht="24.2" customHeight="1">
      <c r="B141" s="29"/>
      <c r="C141" s="129" t="s">
        <v>636</v>
      </c>
      <c r="D141" s="129" t="s">
        <v>184</v>
      </c>
      <c r="E141" s="130" t="s">
        <v>272</v>
      </c>
      <c r="F141" s="131" t="s">
        <v>273</v>
      </c>
      <c r="G141" s="132" t="s">
        <v>205</v>
      </c>
      <c r="H141" s="133">
        <v>1.216</v>
      </c>
      <c r="I141" s="134">
        <v>157</v>
      </c>
      <c r="J141" s="134">
        <f>ROUND(I141*H141,2)</f>
        <v>190.91</v>
      </c>
      <c r="K141" s="131" t="s">
        <v>188</v>
      </c>
      <c r="L141" s="29"/>
      <c r="M141" s="135" t="s">
        <v>1</v>
      </c>
      <c r="N141" s="136" t="s">
        <v>38</v>
      </c>
      <c r="O141" s="137">
        <v>0</v>
      </c>
      <c r="P141" s="137">
        <f>O141*H141</f>
        <v>0</v>
      </c>
      <c r="Q141" s="137">
        <v>0</v>
      </c>
      <c r="R141" s="137">
        <f>Q141*H141</f>
        <v>0</v>
      </c>
      <c r="S141" s="137">
        <v>0</v>
      </c>
      <c r="T141" s="138">
        <f>S141*H141</f>
        <v>0</v>
      </c>
      <c r="AR141" s="139" t="s">
        <v>189</v>
      </c>
      <c r="AT141" s="139" t="s">
        <v>184</v>
      </c>
      <c r="AU141" s="139" t="s">
        <v>80</v>
      </c>
      <c r="AY141" s="17" t="s">
        <v>182</v>
      </c>
      <c r="BE141" s="140">
        <f>IF(N141="základní",J141,0)</f>
        <v>0</v>
      </c>
      <c r="BF141" s="140">
        <f>IF(N141="snížená",J141,0)</f>
        <v>190.91</v>
      </c>
      <c r="BG141" s="140">
        <f>IF(N141="zákl. přenesená",J141,0)</f>
        <v>0</v>
      </c>
      <c r="BH141" s="140">
        <f>IF(N141="sníž. přenesená",J141,0)</f>
        <v>0</v>
      </c>
      <c r="BI141" s="140">
        <f>IF(N141="nulová",J141,0)</f>
        <v>0</v>
      </c>
      <c r="BJ141" s="17" t="s">
        <v>190</v>
      </c>
      <c r="BK141" s="140">
        <f>ROUND(I141*H141,2)</f>
        <v>190.91</v>
      </c>
      <c r="BL141" s="17" t="s">
        <v>189</v>
      </c>
      <c r="BM141" s="139" t="s">
        <v>3488</v>
      </c>
    </row>
    <row r="142" spans="2:65" s="1" customFormat="1">
      <c r="B142" s="29"/>
      <c r="D142" s="141" t="s">
        <v>192</v>
      </c>
      <c r="F142" s="142" t="s">
        <v>273</v>
      </c>
      <c r="L142" s="29"/>
      <c r="M142" s="143"/>
      <c r="T142" s="53"/>
      <c r="AT142" s="17" t="s">
        <v>192</v>
      </c>
      <c r="AU142" s="17" t="s">
        <v>80</v>
      </c>
    </row>
    <row r="143" spans="2:65" s="1" customFormat="1">
      <c r="B143" s="29"/>
      <c r="D143" s="144" t="s">
        <v>194</v>
      </c>
      <c r="F143" s="145" t="s">
        <v>276</v>
      </c>
      <c r="L143" s="29"/>
      <c r="M143" s="143"/>
      <c r="T143" s="53"/>
      <c r="AT143" s="17" t="s">
        <v>194</v>
      </c>
      <c r="AU143" s="17" t="s">
        <v>80</v>
      </c>
    </row>
    <row r="144" spans="2:65" s="12" customFormat="1" ht="22.5">
      <c r="B144" s="146"/>
      <c r="D144" s="141" t="s">
        <v>196</v>
      </c>
      <c r="E144" s="147" t="s">
        <v>1</v>
      </c>
      <c r="F144" s="148" t="s">
        <v>3232</v>
      </c>
      <c r="H144" s="147" t="s">
        <v>1</v>
      </c>
      <c r="L144" s="146"/>
      <c r="M144" s="149"/>
      <c r="T144" s="150"/>
      <c r="AT144" s="147" t="s">
        <v>196</v>
      </c>
      <c r="AU144" s="147" t="s">
        <v>80</v>
      </c>
      <c r="AV144" s="12" t="s">
        <v>80</v>
      </c>
      <c r="AW144" s="12" t="s">
        <v>27</v>
      </c>
      <c r="AX144" s="12" t="s">
        <v>72</v>
      </c>
      <c r="AY144" s="147" t="s">
        <v>182</v>
      </c>
    </row>
    <row r="145" spans="2:65" s="13" customFormat="1">
      <c r="B145" s="151"/>
      <c r="D145" s="141" t="s">
        <v>196</v>
      </c>
      <c r="E145" s="152" t="s">
        <v>1</v>
      </c>
      <c r="F145" s="153" t="s">
        <v>3489</v>
      </c>
      <c r="H145" s="154">
        <v>1.216</v>
      </c>
      <c r="L145" s="151"/>
      <c r="M145" s="155"/>
      <c r="T145" s="156"/>
      <c r="AT145" s="152" t="s">
        <v>196</v>
      </c>
      <c r="AU145" s="152" t="s">
        <v>80</v>
      </c>
      <c r="AV145" s="13" t="s">
        <v>190</v>
      </c>
      <c r="AW145" s="13" t="s">
        <v>27</v>
      </c>
      <c r="AX145" s="13" t="s">
        <v>80</v>
      </c>
      <c r="AY145" s="152" t="s">
        <v>182</v>
      </c>
    </row>
    <row r="146" spans="2:65" s="1" customFormat="1" ht="24.2" customHeight="1">
      <c r="B146" s="29"/>
      <c r="C146" s="129" t="s">
        <v>345</v>
      </c>
      <c r="D146" s="129" t="s">
        <v>184</v>
      </c>
      <c r="E146" s="130" t="s">
        <v>3234</v>
      </c>
      <c r="F146" s="131" t="s">
        <v>3235</v>
      </c>
      <c r="G146" s="132" t="s">
        <v>205</v>
      </c>
      <c r="H146" s="133">
        <v>0.91200000000000003</v>
      </c>
      <c r="I146" s="134">
        <v>603</v>
      </c>
      <c r="J146" s="134">
        <f>ROUND(I146*H146,2)</f>
        <v>549.94000000000005</v>
      </c>
      <c r="K146" s="131" t="s">
        <v>188</v>
      </c>
      <c r="L146" s="29"/>
      <c r="M146" s="135" t="s">
        <v>1</v>
      </c>
      <c r="N146" s="136" t="s">
        <v>38</v>
      </c>
      <c r="O146" s="137">
        <v>0</v>
      </c>
      <c r="P146" s="137">
        <f>O146*H146</f>
        <v>0</v>
      </c>
      <c r="Q146" s="137">
        <v>0</v>
      </c>
      <c r="R146" s="137">
        <f>Q146*H146</f>
        <v>0</v>
      </c>
      <c r="S146" s="137">
        <v>0</v>
      </c>
      <c r="T146" s="138">
        <f>S146*H146</f>
        <v>0</v>
      </c>
      <c r="AR146" s="139" t="s">
        <v>189</v>
      </c>
      <c r="AT146" s="139" t="s">
        <v>184</v>
      </c>
      <c r="AU146" s="139" t="s">
        <v>80</v>
      </c>
      <c r="AY146" s="17" t="s">
        <v>182</v>
      </c>
      <c r="BE146" s="140">
        <f>IF(N146="základní",J146,0)</f>
        <v>0</v>
      </c>
      <c r="BF146" s="140">
        <f>IF(N146="snížená",J146,0)</f>
        <v>549.94000000000005</v>
      </c>
      <c r="BG146" s="140">
        <f>IF(N146="zákl. přenesená",J146,0)</f>
        <v>0</v>
      </c>
      <c r="BH146" s="140">
        <f>IF(N146="sníž. přenesená",J146,0)</f>
        <v>0</v>
      </c>
      <c r="BI146" s="140">
        <f>IF(N146="nulová",J146,0)</f>
        <v>0</v>
      </c>
      <c r="BJ146" s="17" t="s">
        <v>190</v>
      </c>
      <c r="BK146" s="140">
        <f>ROUND(I146*H146,2)</f>
        <v>549.94000000000005</v>
      </c>
      <c r="BL146" s="17" t="s">
        <v>189</v>
      </c>
      <c r="BM146" s="139" t="s">
        <v>3490</v>
      </c>
    </row>
    <row r="147" spans="2:65" s="1" customFormat="1">
      <c r="B147" s="29"/>
      <c r="D147" s="141" t="s">
        <v>192</v>
      </c>
      <c r="F147" s="142" t="s">
        <v>3235</v>
      </c>
      <c r="L147" s="29"/>
      <c r="M147" s="143"/>
      <c r="T147" s="53"/>
      <c r="AT147" s="17" t="s">
        <v>192</v>
      </c>
      <c r="AU147" s="17" t="s">
        <v>80</v>
      </c>
    </row>
    <row r="148" spans="2:65" s="1" customFormat="1">
      <c r="B148" s="29"/>
      <c r="D148" s="144" t="s">
        <v>194</v>
      </c>
      <c r="F148" s="145" t="s">
        <v>3237</v>
      </c>
      <c r="L148" s="29"/>
      <c r="M148" s="143"/>
      <c r="T148" s="53"/>
      <c r="AT148" s="17" t="s">
        <v>194</v>
      </c>
      <c r="AU148" s="17" t="s">
        <v>80</v>
      </c>
    </row>
    <row r="149" spans="2:65" s="12" customFormat="1">
      <c r="B149" s="146"/>
      <c r="D149" s="141" t="s">
        <v>196</v>
      </c>
      <c r="E149" s="147" t="s">
        <v>1</v>
      </c>
      <c r="F149" s="148" t="s">
        <v>3238</v>
      </c>
      <c r="H149" s="147" t="s">
        <v>1</v>
      </c>
      <c r="L149" s="146"/>
      <c r="M149" s="149"/>
      <c r="T149" s="150"/>
      <c r="AT149" s="147" t="s">
        <v>196</v>
      </c>
      <c r="AU149" s="147" t="s">
        <v>80</v>
      </c>
      <c r="AV149" s="12" t="s">
        <v>80</v>
      </c>
      <c r="AW149" s="12" t="s">
        <v>27</v>
      </c>
      <c r="AX149" s="12" t="s">
        <v>72</v>
      </c>
      <c r="AY149" s="147" t="s">
        <v>182</v>
      </c>
    </row>
    <row r="150" spans="2:65" s="13" customFormat="1">
      <c r="B150" s="151"/>
      <c r="D150" s="141" t="s">
        <v>196</v>
      </c>
      <c r="E150" s="152" t="s">
        <v>1</v>
      </c>
      <c r="F150" s="153" t="s">
        <v>3491</v>
      </c>
      <c r="H150" s="154">
        <v>0.91200000000000003</v>
      </c>
      <c r="L150" s="151"/>
      <c r="M150" s="155"/>
      <c r="T150" s="156"/>
      <c r="AT150" s="152" t="s">
        <v>196</v>
      </c>
      <c r="AU150" s="152" t="s">
        <v>80</v>
      </c>
      <c r="AV150" s="13" t="s">
        <v>190</v>
      </c>
      <c r="AW150" s="13" t="s">
        <v>27</v>
      </c>
      <c r="AX150" s="13" t="s">
        <v>80</v>
      </c>
      <c r="AY150" s="152" t="s">
        <v>182</v>
      </c>
    </row>
    <row r="151" spans="2:65" s="1" customFormat="1" ht="16.5" customHeight="1">
      <c r="B151" s="29"/>
      <c r="C151" s="163" t="s">
        <v>2979</v>
      </c>
      <c r="D151" s="163" t="s">
        <v>325</v>
      </c>
      <c r="E151" s="164" t="s">
        <v>3240</v>
      </c>
      <c r="F151" s="165" t="s">
        <v>3241</v>
      </c>
      <c r="G151" s="166" t="s">
        <v>265</v>
      </c>
      <c r="H151" s="167">
        <v>0.41</v>
      </c>
      <c r="I151" s="168">
        <v>526</v>
      </c>
      <c r="J151" s="168">
        <f>ROUND(I151*H151,2)</f>
        <v>215.66</v>
      </c>
      <c r="K151" s="165" t="s">
        <v>188</v>
      </c>
      <c r="L151" s="169"/>
      <c r="M151" s="170" t="s">
        <v>1</v>
      </c>
      <c r="N151" s="171" t="s">
        <v>38</v>
      </c>
      <c r="O151" s="137">
        <v>0</v>
      </c>
      <c r="P151" s="137">
        <f>O151*H151</f>
        <v>0</v>
      </c>
      <c r="Q151" s="137">
        <v>1</v>
      </c>
      <c r="R151" s="137">
        <f>Q151*H151</f>
        <v>0.41</v>
      </c>
      <c r="S151" s="137">
        <v>0</v>
      </c>
      <c r="T151" s="138">
        <f>S151*H151</f>
        <v>0</v>
      </c>
      <c r="AR151" s="139" t="s">
        <v>202</v>
      </c>
      <c r="AT151" s="139" t="s">
        <v>325</v>
      </c>
      <c r="AU151" s="139" t="s">
        <v>80</v>
      </c>
      <c r="AY151" s="17" t="s">
        <v>182</v>
      </c>
      <c r="BE151" s="140">
        <f>IF(N151="základní",J151,0)</f>
        <v>0</v>
      </c>
      <c r="BF151" s="140">
        <f>IF(N151="snížená",J151,0)</f>
        <v>215.66</v>
      </c>
      <c r="BG151" s="140">
        <f>IF(N151="zákl. přenesená",J151,0)</f>
        <v>0</v>
      </c>
      <c r="BH151" s="140">
        <f>IF(N151="sníž. přenesená",J151,0)</f>
        <v>0</v>
      </c>
      <c r="BI151" s="140">
        <f>IF(N151="nulová",J151,0)</f>
        <v>0</v>
      </c>
      <c r="BJ151" s="17" t="s">
        <v>190</v>
      </c>
      <c r="BK151" s="140">
        <f>ROUND(I151*H151,2)</f>
        <v>215.66</v>
      </c>
      <c r="BL151" s="17" t="s">
        <v>189</v>
      </c>
      <c r="BM151" s="139" t="s">
        <v>3492</v>
      </c>
    </row>
    <row r="152" spans="2:65" s="1" customFormat="1">
      <c r="B152" s="29"/>
      <c r="D152" s="141" t="s">
        <v>192</v>
      </c>
      <c r="F152" s="142" t="s">
        <v>3241</v>
      </c>
      <c r="L152" s="29"/>
      <c r="M152" s="143"/>
      <c r="T152" s="53"/>
      <c r="AT152" s="17" t="s">
        <v>192</v>
      </c>
      <c r="AU152" s="17" t="s">
        <v>80</v>
      </c>
    </row>
    <row r="153" spans="2:65" s="12" customFormat="1" ht="22.5">
      <c r="B153" s="146"/>
      <c r="D153" s="141" t="s">
        <v>196</v>
      </c>
      <c r="E153" s="147" t="s">
        <v>1</v>
      </c>
      <c r="F153" s="148" t="s">
        <v>3493</v>
      </c>
      <c r="H153" s="147" t="s">
        <v>1</v>
      </c>
      <c r="L153" s="146"/>
      <c r="M153" s="149"/>
      <c r="T153" s="150"/>
      <c r="AT153" s="147" t="s">
        <v>196</v>
      </c>
      <c r="AU153" s="147" t="s">
        <v>80</v>
      </c>
      <c r="AV153" s="12" t="s">
        <v>80</v>
      </c>
      <c r="AW153" s="12" t="s">
        <v>27</v>
      </c>
      <c r="AX153" s="12" t="s">
        <v>72</v>
      </c>
      <c r="AY153" s="147" t="s">
        <v>182</v>
      </c>
    </row>
    <row r="154" spans="2:65" s="13" customFormat="1">
      <c r="B154" s="151"/>
      <c r="D154" s="141" t="s">
        <v>196</v>
      </c>
      <c r="E154" s="152" t="s">
        <v>1</v>
      </c>
      <c r="F154" s="153" t="s">
        <v>3494</v>
      </c>
      <c r="H154" s="154">
        <v>0.41</v>
      </c>
      <c r="L154" s="151"/>
      <c r="M154" s="155"/>
      <c r="T154" s="156"/>
      <c r="AT154" s="152" t="s">
        <v>196</v>
      </c>
      <c r="AU154" s="152" t="s">
        <v>80</v>
      </c>
      <c r="AV154" s="13" t="s">
        <v>190</v>
      </c>
      <c r="AW154" s="13" t="s">
        <v>27</v>
      </c>
      <c r="AX154" s="13" t="s">
        <v>80</v>
      </c>
      <c r="AY154" s="152" t="s">
        <v>182</v>
      </c>
    </row>
    <row r="155" spans="2:65" s="1" customFormat="1" ht="24.2" customHeight="1">
      <c r="B155" s="29"/>
      <c r="C155" s="129" t="s">
        <v>202</v>
      </c>
      <c r="D155" s="129" t="s">
        <v>184</v>
      </c>
      <c r="E155" s="130" t="s">
        <v>3245</v>
      </c>
      <c r="F155" s="131" t="s">
        <v>3246</v>
      </c>
      <c r="G155" s="132" t="s">
        <v>187</v>
      </c>
      <c r="H155" s="133">
        <v>3.04</v>
      </c>
      <c r="I155" s="134">
        <v>90.5</v>
      </c>
      <c r="J155" s="134">
        <f>ROUND(I155*H155,2)</f>
        <v>275.12</v>
      </c>
      <c r="K155" s="131" t="s">
        <v>188</v>
      </c>
      <c r="L155" s="29"/>
      <c r="M155" s="135" t="s">
        <v>1</v>
      </c>
      <c r="N155" s="136" t="s">
        <v>38</v>
      </c>
      <c r="O155" s="137">
        <v>0</v>
      </c>
      <c r="P155" s="137">
        <f>O155*H155</f>
        <v>0</v>
      </c>
      <c r="Q155" s="137">
        <v>0</v>
      </c>
      <c r="R155" s="137">
        <f>Q155*H155</f>
        <v>0</v>
      </c>
      <c r="S155" s="137">
        <v>0</v>
      </c>
      <c r="T155" s="138">
        <f>S155*H155</f>
        <v>0</v>
      </c>
      <c r="AR155" s="139" t="s">
        <v>189</v>
      </c>
      <c r="AT155" s="139" t="s">
        <v>184</v>
      </c>
      <c r="AU155" s="139" t="s">
        <v>80</v>
      </c>
      <c r="AY155" s="17" t="s">
        <v>182</v>
      </c>
      <c r="BE155" s="140">
        <f>IF(N155="základní",J155,0)</f>
        <v>0</v>
      </c>
      <c r="BF155" s="140">
        <f>IF(N155="snížená",J155,0)</f>
        <v>275.12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7" t="s">
        <v>190</v>
      </c>
      <c r="BK155" s="140">
        <f>ROUND(I155*H155,2)</f>
        <v>275.12</v>
      </c>
      <c r="BL155" s="17" t="s">
        <v>189</v>
      </c>
      <c r="BM155" s="139" t="s">
        <v>3495</v>
      </c>
    </row>
    <row r="156" spans="2:65" s="1" customFormat="1" ht="19.5">
      <c r="B156" s="29"/>
      <c r="D156" s="141" t="s">
        <v>192</v>
      </c>
      <c r="F156" s="142" t="s">
        <v>3246</v>
      </c>
      <c r="L156" s="29"/>
      <c r="M156" s="143"/>
      <c r="T156" s="53"/>
      <c r="AT156" s="17" t="s">
        <v>192</v>
      </c>
      <c r="AU156" s="17" t="s">
        <v>80</v>
      </c>
    </row>
    <row r="157" spans="2:65" s="1" customFormat="1">
      <c r="B157" s="29"/>
      <c r="D157" s="144" t="s">
        <v>194</v>
      </c>
      <c r="F157" s="145" t="s">
        <v>3248</v>
      </c>
      <c r="L157" s="29"/>
      <c r="M157" s="143"/>
      <c r="T157" s="53"/>
      <c r="AT157" s="17" t="s">
        <v>194</v>
      </c>
      <c r="AU157" s="17" t="s">
        <v>80</v>
      </c>
    </row>
    <row r="158" spans="2:65" s="12" customFormat="1">
      <c r="B158" s="146"/>
      <c r="D158" s="141" t="s">
        <v>196</v>
      </c>
      <c r="E158" s="147" t="s">
        <v>1</v>
      </c>
      <c r="F158" s="148" t="s">
        <v>3213</v>
      </c>
      <c r="H158" s="147" t="s">
        <v>1</v>
      </c>
      <c r="L158" s="146"/>
      <c r="M158" s="149"/>
      <c r="T158" s="150"/>
      <c r="AT158" s="147" t="s">
        <v>196</v>
      </c>
      <c r="AU158" s="147" t="s">
        <v>80</v>
      </c>
      <c r="AV158" s="12" t="s">
        <v>80</v>
      </c>
      <c r="AW158" s="12" t="s">
        <v>27</v>
      </c>
      <c r="AX158" s="12" t="s">
        <v>72</v>
      </c>
      <c r="AY158" s="147" t="s">
        <v>182</v>
      </c>
    </row>
    <row r="159" spans="2:65" s="13" customFormat="1">
      <c r="B159" s="151"/>
      <c r="D159" s="141" t="s">
        <v>196</v>
      </c>
      <c r="E159" s="152" t="s">
        <v>1</v>
      </c>
      <c r="F159" s="153" t="s">
        <v>3481</v>
      </c>
      <c r="H159" s="154">
        <v>3.04</v>
      </c>
      <c r="L159" s="151"/>
      <c r="M159" s="155"/>
      <c r="T159" s="156"/>
      <c r="AT159" s="152" t="s">
        <v>196</v>
      </c>
      <c r="AU159" s="152" t="s">
        <v>80</v>
      </c>
      <c r="AV159" s="13" t="s">
        <v>190</v>
      </c>
      <c r="AW159" s="13" t="s">
        <v>27</v>
      </c>
      <c r="AX159" s="13" t="s">
        <v>80</v>
      </c>
      <c r="AY159" s="152" t="s">
        <v>182</v>
      </c>
    </row>
    <row r="160" spans="2:65" s="1" customFormat="1" ht="16.5" customHeight="1">
      <c r="B160" s="29"/>
      <c r="C160" s="129" t="s">
        <v>1302</v>
      </c>
      <c r="D160" s="129" t="s">
        <v>184</v>
      </c>
      <c r="E160" s="130" t="s">
        <v>3249</v>
      </c>
      <c r="F160" s="131" t="s">
        <v>3250</v>
      </c>
      <c r="G160" s="132" t="s">
        <v>205</v>
      </c>
      <c r="H160" s="133">
        <v>0.30399999999999999</v>
      </c>
      <c r="I160" s="134">
        <v>1250</v>
      </c>
      <c r="J160" s="134">
        <f>ROUND(I160*H160,2)</f>
        <v>380</v>
      </c>
      <c r="K160" s="131" t="s">
        <v>188</v>
      </c>
      <c r="L160" s="29"/>
      <c r="M160" s="135" t="s">
        <v>1</v>
      </c>
      <c r="N160" s="136" t="s">
        <v>38</v>
      </c>
      <c r="O160" s="137">
        <v>0</v>
      </c>
      <c r="P160" s="137">
        <f>O160*H160</f>
        <v>0</v>
      </c>
      <c r="Q160" s="137">
        <v>1.8907700000000001</v>
      </c>
      <c r="R160" s="137">
        <f>Q160*H160</f>
        <v>0.57479407999999999</v>
      </c>
      <c r="S160" s="137">
        <v>0</v>
      </c>
      <c r="T160" s="138">
        <f>S160*H160</f>
        <v>0</v>
      </c>
      <c r="AR160" s="139" t="s">
        <v>189</v>
      </c>
      <c r="AT160" s="139" t="s">
        <v>184</v>
      </c>
      <c r="AU160" s="139" t="s">
        <v>80</v>
      </c>
      <c r="AY160" s="17" t="s">
        <v>182</v>
      </c>
      <c r="BE160" s="140">
        <f>IF(N160="základní",J160,0)</f>
        <v>0</v>
      </c>
      <c r="BF160" s="140">
        <f>IF(N160="snížená",J160,0)</f>
        <v>380</v>
      </c>
      <c r="BG160" s="140">
        <f>IF(N160="zákl. přenesená",J160,0)</f>
        <v>0</v>
      </c>
      <c r="BH160" s="140">
        <f>IF(N160="sníž. přenesená",J160,0)</f>
        <v>0</v>
      </c>
      <c r="BI160" s="140">
        <f>IF(N160="nulová",J160,0)</f>
        <v>0</v>
      </c>
      <c r="BJ160" s="17" t="s">
        <v>190</v>
      </c>
      <c r="BK160" s="140">
        <f>ROUND(I160*H160,2)</f>
        <v>380</v>
      </c>
      <c r="BL160" s="17" t="s">
        <v>189</v>
      </c>
      <c r="BM160" s="139" t="s">
        <v>3496</v>
      </c>
    </row>
    <row r="161" spans="2:65" s="1" customFormat="1">
      <c r="B161" s="29"/>
      <c r="D161" s="141" t="s">
        <v>192</v>
      </c>
      <c r="F161" s="142" t="s">
        <v>3250</v>
      </c>
      <c r="L161" s="29"/>
      <c r="M161" s="143"/>
      <c r="T161" s="53"/>
      <c r="AT161" s="17" t="s">
        <v>192</v>
      </c>
      <c r="AU161" s="17" t="s">
        <v>80</v>
      </c>
    </row>
    <row r="162" spans="2:65" s="1" customFormat="1">
      <c r="B162" s="29"/>
      <c r="D162" s="144" t="s">
        <v>194</v>
      </c>
      <c r="F162" s="145" t="s">
        <v>3252</v>
      </c>
      <c r="L162" s="29"/>
      <c r="M162" s="143"/>
      <c r="T162" s="53"/>
      <c r="AT162" s="17" t="s">
        <v>194</v>
      </c>
      <c r="AU162" s="17" t="s">
        <v>80</v>
      </c>
    </row>
    <row r="163" spans="2:65" s="12" customFormat="1">
      <c r="B163" s="146"/>
      <c r="D163" s="141" t="s">
        <v>196</v>
      </c>
      <c r="E163" s="147" t="s">
        <v>1</v>
      </c>
      <c r="F163" s="148" t="s">
        <v>3497</v>
      </c>
      <c r="H163" s="147" t="s">
        <v>1</v>
      </c>
      <c r="L163" s="146"/>
      <c r="M163" s="149"/>
      <c r="T163" s="150"/>
      <c r="AT163" s="147" t="s">
        <v>196</v>
      </c>
      <c r="AU163" s="147" t="s">
        <v>80</v>
      </c>
      <c r="AV163" s="12" t="s">
        <v>80</v>
      </c>
      <c r="AW163" s="12" t="s">
        <v>27</v>
      </c>
      <c r="AX163" s="12" t="s">
        <v>72</v>
      </c>
      <c r="AY163" s="147" t="s">
        <v>182</v>
      </c>
    </row>
    <row r="164" spans="2:65" s="13" customFormat="1">
      <c r="B164" s="151"/>
      <c r="D164" s="141" t="s">
        <v>196</v>
      </c>
      <c r="E164" s="152" t="s">
        <v>1</v>
      </c>
      <c r="F164" s="153" t="s">
        <v>3498</v>
      </c>
      <c r="H164" s="154">
        <v>0.30399999999999999</v>
      </c>
      <c r="L164" s="151"/>
      <c r="M164" s="155"/>
      <c r="T164" s="156"/>
      <c r="AT164" s="152" t="s">
        <v>196</v>
      </c>
      <c r="AU164" s="152" t="s">
        <v>80</v>
      </c>
      <c r="AV164" s="13" t="s">
        <v>190</v>
      </c>
      <c r="AW164" s="13" t="s">
        <v>27</v>
      </c>
      <c r="AX164" s="13" t="s">
        <v>80</v>
      </c>
      <c r="AY164" s="152" t="s">
        <v>182</v>
      </c>
    </row>
    <row r="165" spans="2:65" s="1" customFormat="1" ht="16.5" customHeight="1">
      <c r="B165" s="29"/>
      <c r="C165" s="129" t="s">
        <v>233</v>
      </c>
      <c r="D165" s="129" t="s">
        <v>184</v>
      </c>
      <c r="E165" s="130" t="s">
        <v>3499</v>
      </c>
      <c r="F165" s="131" t="s">
        <v>3500</v>
      </c>
      <c r="G165" s="132" t="s">
        <v>319</v>
      </c>
      <c r="H165" s="133">
        <v>1</v>
      </c>
      <c r="I165" s="134">
        <v>182</v>
      </c>
      <c r="J165" s="134">
        <f>ROUND(I165*H165,2)</f>
        <v>182</v>
      </c>
      <c r="K165" s="131" t="s">
        <v>188</v>
      </c>
      <c r="L165" s="29"/>
      <c r="M165" s="135" t="s">
        <v>1</v>
      </c>
      <c r="N165" s="136" t="s">
        <v>38</v>
      </c>
      <c r="O165" s="137">
        <v>0</v>
      </c>
      <c r="P165" s="137">
        <f>O165*H165</f>
        <v>0</v>
      </c>
      <c r="Q165" s="137">
        <v>3.0000000000000001E-5</v>
      </c>
      <c r="R165" s="137">
        <f>Q165*H165</f>
        <v>3.0000000000000001E-5</v>
      </c>
      <c r="S165" s="137">
        <v>0</v>
      </c>
      <c r="T165" s="138">
        <f>S165*H165</f>
        <v>0</v>
      </c>
      <c r="AR165" s="139" t="s">
        <v>189</v>
      </c>
      <c r="AT165" s="139" t="s">
        <v>184</v>
      </c>
      <c r="AU165" s="139" t="s">
        <v>80</v>
      </c>
      <c r="AY165" s="17" t="s">
        <v>182</v>
      </c>
      <c r="BE165" s="140">
        <f>IF(N165="základní",J165,0)</f>
        <v>0</v>
      </c>
      <c r="BF165" s="140">
        <f>IF(N165="snížená",J165,0)</f>
        <v>182</v>
      </c>
      <c r="BG165" s="140">
        <f>IF(N165="zákl. přenesená",J165,0)</f>
        <v>0</v>
      </c>
      <c r="BH165" s="140">
        <f>IF(N165="sníž. přenesená",J165,0)</f>
        <v>0</v>
      </c>
      <c r="BI165" s="140">
        <f>IF(N165="nulová",J165,0)</f>
        <v>0</v>
      </c>
      <c r="BJ165" s="17" t="s">
        <v>190</v>
      </c>
      <c r="BK165" s="140">
        <f>ROUND(I165*H165,2)</f>
        <v>182</v>
      </c>
      <c r="BL165" s="17" t="s">
        <v>189</v>
      </c>
      <c r="BM165" s="139" t="s">
        <v>3501</v>
      </c>
    </row>
    <row r="166" spans="2:65" s="1" customFormat="1">
      <c r="B166" s="29"/>
      <c r="D166" s="141" t="s">
        <v>192</v>
      </c>
      <c r="F166" s="142" t="s">
        <v>3500</v>
      </c>
      <c r="L166" s="29"/>
      <c r="M166" s="143"/>
      <c r="T166" s="53"/>
      <c r="AT166" s="17" t="s">
        <v>192</v>
      </c>
      <c r="AU166" s="17" t="s">
        <v>80</v>
      </c>
    </row>
    <row r="167" spans="2:65" s="1" customFormat="1">
      <c r="B167" s="29"/>
      <c r="D167" s="144" t="s">
        <v>194</v>
      </c>
      <c r="F167" s="145" t="s">
        <v>3502</v>
      </c>
      <c r="L167" s="29"/>
      <c r="M167" s="143"/>
      <c r="T167" s="53"/>
      <c r="AT167" s="17" t="s">
        <v>194</v>
      </c>
      <c r="AU167" s="17" t="s">
        <v>80</v>
      </c>
    </row>
    <row r="168" spans="2:65" s="13" customFormat="1">
      <c r="B168" s="151"/>
      <c r="D168" s="141" t="s">
        <v>196</v>
      </c>
      <c r="E168" s="152" t="s">
        <v>1</v>
      </c>
      <c r="F168" s="153" t="s">
        <v>80</v>
      </c>
      <c r="H168" s="154">
        <v>1</v>
      </c>
      <c r="L168" s="151"/>
      <c r="M168" s="155"/>
      <c r="T168" s="156"/>
      <c r="AT168" s="152" t="s">
        <v>196</v>
      </c>
      <c r="AU168" s="152" t="s">
        <v>80</v>
      </c>
      <c r="AV168" s="13" t="s">
        <v>190</v>
      </c>
      <c r="AW168" s="13" t="s">
        <v>27</v>
      </c>
      <c r="AX168" s="13" t="s">
        <v>80</v>
      </c>
      <c r="AY168" s="152" t="s">
        <v>182</v>
      </c>
    </row>
    <row r="169" spans="2:65" s="1" customFormat="1" ht="24.2" customHeight="1">
      <c r="B169" s="29"/>
      <c r="C169" s="163" t="s">
        <v>2946</v>
      </c>
      <c r="D169" s="163" t="s">
        <v>325</v>
      </c>
      <c r="E169" s="164" t="s">
        <v>3503</v>
      </c>
      <c r="F169" s="165" t="s">
        <v>3504</v>
      </c>
      <c r="G169" s="166" t="s">
        <v>319</v>
      </c>
      <c r="H169" s="167">
        <v>1</v>
      </c>
      <c r="I169" s="168">
        <v>666</v>
      </c>
      <c r="J169" s="168">
        <f>ROUND(I169*H169,2)</f>
        <v>666</v>
      </c>
      <c r="K169" s="165" t="s">
        <v>188</v>
      </c>
      <c r="L169" s="169"/>
      <c r="M169" s="170" t="s">
        <v>1</v>
      </c>
      <c r="N169" s="171" t="s">
        <v>38</v>
      </c>
      <c r="O169" s="137">
        <v>0</v>
      </c>
      <c r="P169" s="137">
        <f>O169*H169</f>
        <v>0</v>
      </c>
      <c r="Q169" s="137">
        <v>6.0999999999999997E-4</v>
      </c>
      <c r="R169" s="137">
        <f>Q169*H169</f>
        <v>6.0999999999999997E-4</v>
      </c>
      <c r="S169" s="137">
        <v>0</v>
      </c>
      <c r="T169" s="138">
        <f>S169*H169</f>
        <v>0</v>
      </c>
      <c r="AR169" s="139" t="s">
        <v>202</v>
      </c>
      <c r="AT169" s="139" t="s">
        <v>325</v>
      </c>
      <c r="AU169" s="139" t="s">
        <v>80</v>
      </c>
      <c r="AY169" s="17" t="s">
        <v>182</v>
      </c>
      <c r="BE169" s="140">
        <f>IF(N169="základní",J169,0)</f>
        <v>0</v>
      </c>
      <c r="BF169" s="140">
        <f>IF(N169="snížená",J169,0)</f>
        <v>666</v>
      </c>
      <c r="BG169" s="140">
        <f>IF(N169="zákl. přenesená",J169,0)</f>
        <v>0</v>
      </c>
      <c r="BH169" s="140">
        <f>IF(N169="sníž. přenesená",J169,0)</f>
        <v>0</v>
      </c>
      <c r="BI169" s="140">
        <f>IF(N169="nulová",J169,0)</f>
        <v>0</v>
      </c>
      <c r="BJ169" s="17" t="s">
        <v>190</v>
      </c>
      <c r="BK169" s="140">
        <f>ROUND(I169*H169,2)</f>
        <v>666</v>
      </c>
      <c r="BL169" s="17" t="s">
        <v>189</v>
      </c>
      <c r="BM169" s="139" t="s">
        <v>3505</v>
      </c>
    </row>
    <row r="170" spans="2:65" s="1" customFormat="1" ht="19.5">
      <c r="B170" s="29"/>
      <c r="D170" s="141" t="s">
        <v>192</v>
      </c>
      <c r="F170" s="142" t="s">
        <v>3504</v>
      </c>
      <c r="L170" s="29"/>
      <c r="M170" s="143"/>
      <c r="T170" s="53"/>
      <c r="AT170" s="17" t="s">
        <v>192</v>
      </c>
      <c r="AU170" s="17" t="s">
        <v>80</v>
      </c>
    </row>
    <row r="171" spans="2:65" s="13" customFormat="1">
      <c r="B171" s="151"/>
      <c r="D171" s="141" t="s">
        <v>196</v>
      </c>
      <c r="E171" s="152" t="s">
        <v>1</v>
      </c>
      <c r="F171" s="153" t="s">
        <v>80</v>
      </c>
      <c r="H171" s="154">
        <v>1</v>
      </c>
      <c r="L171" s="151"/>
      <c r="M171" s="155"/>
      <c r="T171" s="156"/>
      <c r="AT171" s="152" t="s">
        <v>196</v>
      </c>
      <c r="AU171" s="152" t="s">
        <v>80</v>
      </c>
      <c r="AV171" s="13" t="s">
        <v>190</v>
      </c>
      <c r="AW171" s="13" t="s">
        <v>27</v>
      </c>
      <c r="AX171" s="13" t="s">
        <v>80</v>
      </c>
      <c r="AY171" s="152" t="s">
        <v>182</v>
      </c>
    </row>
    <row r="172" spans="2:65" s="1" customFormat="1" ht="33" customHeight="1">
      <c r="B172" s="29"/>
      <c r="C172" s="129" t="s">
        <v>8</v>
      </c>
      <c r="D172" s="129" t="s">
        <v>184</v>
      </c>
      <c r="E172" s="130" t="s">
        <v>3506</v>
      </c>
      <c r="F172" s="131" t="s">
        <v>3507</v>
      </c>
      <c r="G172" s="132" t="s">
        <v>296</v>
      </c>
      <c r="H172" s="133">
        <v>8</v>
      </c>
      <c r="I172" s="134">
        <v>133</v>
      </c>
      <c r="J172" s="134">
        <f>ROUND(I172*H172,2)</f>
        <v>1064</v>
      </c>
      <c r="K172" s="131" t="s">
        <v>188</v>
      </c>
      <c r="L172" s="29"/>
      <c r="M172" s="135" t="s">
        <v>1</v>
      </c>
      <c r="N172" s="136" t="s">
        <v>38</v>
      </c>
      <c r="O172" s="137">
        <v>0.16300000000000001</v>
      </c>
      <c r="P172" s="137">
        <f>O172*H172</f>
        <v>1.304</v>
      </c>
      <c r="Q172" s="137">
        <v>0</v>
      </c>
      <c r="R172" s="137">
        <f>Q172*H172</f>
        <v>0</v>
      </c>
      <c r="S172" s="137">
        <v>0</v>
      </c>
      <c r="T172" s="138">
        <f>S172*H172</f>
        <v>0</v>
      </c>
      <c r="AR172" s="139" t="s">
        <v>189</v>
      </c>
      <c r="AT172" s="139" t="s">
        <v>184</v>
      </c>
      <c r="AU172" s="139" t="s">
        <v>80</v>
      </c>
      <c r="AY172" s="17" t="s">
        <v>182</v>
      </c>
      <c r="BE172" s="140">
        <f>IF(N172="základní",J172,0)</f>
        <v>0</v>
      </c>
      <c r="BF172" s="140">
        <f>IF(N172="snížená",J172,0)</f>
        <v>1064</v>
      </c>
      <c r="BG172" s="140">
        <f>IF(N172="zákl. přenesená",J172,0)</f>
        <v>0</v>
      </c>
      <c r="BH172" s="140">
        <f>IF(N172="sníž. přenesená",J172,0)</f>
        <v>0</v>
      </c>
      <c r="BI172" s="140">
        <f>IF(N172="nulová",J172,0)</f>
        <v>0</v>
      </c>
      <c r="BJ172" s="17" t="s">
        <v>190</v>
      </c>
      <c r="BK172" s="140">
        <f>ROUND(I172*H172,2)</f>
        <v>1064</v>
      </c>
      <c r="BL172" s="17" t="s">
        <v>189</v>
      </c>
      <c r="BM172" s="139" t="s">
        <v>3508</v>
      </c>
    </row>
    <row r="173" spans="2:65" s="1" customFormat="1" ht="19.5">
      <c r="B173" s="29"/>
      <c r="D173" s="141" t="s">
        <v>192</v>
      </c>
      <c r="F173" s="142" t="s">
        <v>3509</v>
      </c>
      <c r="L173" s="29"/>
      <c r="M173" s="143"/>
      <c r="T173" s="53"/>
      <c r="AT173" s="17" t="s">
        <v>192</v>
      </c>
      <c r="AU173" s="17" t="s">
        <v>80</v>
      </c>
    </row>
    <row r="174" spans="2:65" s="1" customFormat="1">
      <c r="B174" s="29"/>
      <c r="D174" s="144" t="s">
        <v>194</v>
      </c>
      <c r="F174" s="145" t="s">
        <v>3510</v>
      </c>
      <c r="L174" s="29"/>
      <c r="M174" s="143"/>
      <c r="T174" s="53"/>
      <c r="AT174" s="17" t="s">
        <v>194</v>
      </c>
      <c r="AU174" s="17" t="s">
        <v>80</v>
      </c>
    </row>
    <row r="175" spans="2:65" s="12" customFormat="1">
      <c r="B175" s="146"/>
      <c r="D175" s="141" t="s">
        <v>196</v>
      </c>
      <c r="E175" s="147" t="s">
        <v>1</v>
      </c>
      <c r="F175" s="148" t="s">
        <v>3511</v>
      </c>
      <c r="H175" s="147" t="s">
        <v>1</v>
      </c>
      <c r="L175" s="146"/>
      <c r="M175" s="149"/>
      <c r="T175" s="150"/>
      <c r="AT175" s="147" t="s">
        <v>196</v>
      </c>
      <c r="AU175" s="147" t="s">
        <v>80</v>
      </c>
      <c r="AV175" s="12" t="s">
        <v>80</v>
      </c>
      <c r="AW175" s="12" t="s">
        <v>27</v>
      </c>
      <c r="AX175" s="12" t="s">
        <v>72</v>
      </c>
      <c r="AY175" s="147" t="s">
        <v>182</v>
      </c>
    </row>
    <row r="176" spans="2:65" s="13" customFormat="1">
      <c r="B176" s="151"/>
      <c r="D176" s="141" t="s">
        <v>196</v>
      </c>
      <c r="E176" s="152" t="s">
        <v>1</v>
      </c>
      <c r="F176" s="153" t="s">
        <v>202</v>
      </c>
      <c r="H176" s="154">
        <v>8</v>
      </c>
      <c r="L176" s="151"/>
      <c r="M176" s="155"/>
      <c r="T176" s="156"/>
      <c r="AT176" s="152" t="s">
        <v>196</v>
      </c>
      <c r="AU176" s="152" t="s">
        <v>80</v>
      </c>
      <c r="AV176" s="13" t="s">
        <v>190</v>
      </c>
      <c r="AW176" s="13" t="s">
        <v>27</v>
      </c>
      <c r="AX176" s="13" t="s">
        <v>80</v>
      </c>
      <c r="AY176" s="152" t="s">
        <v>182</v>
      </c>
    </row>
    <row r="177" spans="2:65" s="1" customFormat="1" ht="24.2" customHeight="1">
      <c r="B177" s="29"/>
      <c r="C177" s="163" t="s">
        <v>3079</v>
      </c>
      <c r="D177" s="163" t="s">
        <v>325</v>
      </c>
      <c r="E177" s="164" t="s">
        <v>3512</v>
      </c>
      <c r="F177" s="165" t="s">
        <v>3513</v>
      </c>
      <c r="G177" s="166" t="s">
        <v>296</v>
      </c>
      <c r="H177" s="167">
        <v>8.4</v>
      </c>
      <c r="I177" s="168">
        <v>67.599999999999994</v>
      </c>
      <c r="J177" s="168">
        <f>ROUND(I177*H177,2)</f>
        <v>567.84</v>
      </c>
      <c r="K177" s="165" t="s">
        <v>188</v>
      </c>
      <c r="L177" s="169"/>
      <c r="M177" s="170" t="s">
        <v>1</v>
      </c>
      <c r="N177" s="171" t="s">
        <v>38</v>
      </c>
      <c r="O177" s="137">
        <v>0</v>
      </c>
      <c r="P177" s="137">
        <f>O177*H177</f>
        <v>0</v>
      </c>
      <c r="Q177" s="137">
        <v>4.2999999999999999E-4</v>
      </c>
      <c r="R177" s="137">
        <f>Q177*H177</f>
        <v>3.6120000000000002E-3</v>
      </c>
      <c r="S177" s="137">
        <v>0</v>
      </c>
      <c r="T177" s="138">
        <f>S177*H177</f>
        <v>0</v>
      </c>
      <c r="AR177" s="139" t="s">
        <v>202</v>
      </c>
      <c r="AT177" s="139" t="s">
        <v>325</v>
      </c>
      <c r="AU177" s="139" t="s">
        <v>80</v>
      </c>
      <c r="AY177" s="17" t="s">
        <v>182</v>
      </c>
      <c r="BE177" s="140">
        <f>IF(N177="základní",J177,0)</f>
        <v>0</v>
      </c>
      <c r="BF177" s="140">
        <f>IF(N177="snížená",J177,0)</f>
        <v>567.84</v>
      </c>
      <c r="BG177" s="140">
        <f>IF(N177="zákl. přenesená",J177,0)</f>
        <v>0</v>
      </c>
      <c r="BH177" s="140">
        <f>IF(N177="sníž. přenesená",J177,0)</f>
        <v>0</v>
      </c>
      <c r="BI177" s="140">
        <f>IF(N177="nulová",J177,0)</f>
        <v>0</v>
      </c>
      <c r="BJ177" s="17" t="s">
        <v>190</v>
      </c>
      <c r="BK177" s="140">
        <f>ROUND(I177*H177,2)</f>
        <v>567.84</v>
      </c>
      <c r="BL177" s="17" t="s">
        <v>189</v>
      </c>
      <c r="BM177" s="139" t="s">
        <v>3514</v>
      </c>
    </row>
    <row r="178" spans="2:65" s="1" customFormat="1">
      <c r="B178" s="29"/>
      <c r="D178" s="141" t="s">
        <v>192</v>
      </c>
      <c r="F178" s="142" t="s">
        <v>3513</v>
      </c>
      <c r="L178" s="29"/>
      <c r="M178" s="143"/>
      <c r="T178" s="53"/>
      <c r="AT178" s="17" t="s">
        <v>192</v>
      </c>
      <c r="AU178" s="17" t="s">
        <v>80</v>
      </c>
    </row>
    <row r="179" spans="2:65" s="13" customFormat="1">
      <c r="B179" s="151"/>
      <c r="D179" s="141" t="s">
        <v>196</v>
      </c>
      <c r="E179" s="152" t="s">
        <v>1</v>
      </c>
      <c r="F179" s="153" t="s">
        <v>3515</v>
      </c>
      <c r="H179" s="154">
        <v>8.4</v>
      </c>
      <c r="L179" s="151"/>
      <c r="M179" s="155"/>
      <c r="T179" s="156"/>
      <c r="AT179" s="152" t="s">
        <v>196</v>
      </c>
      <c r="AU179" s="152" t="s">
        <v>80</v>
      </c>
      <c r="AV179" s="13" t="s">
        <v>190</v>
      </c>
      <c r="AW179" s="13" t="s">
        <v>27</v>
      </c>
      <c r="AX179" s="13" t="s">
        <v>80</v>
      </c>
      <c r="AY179" s="152" t="s">
        <v>182</v>
      </c>
    </row>
    <row r="180" spans="2:65" s="1" customFormat="1" ht="24.2" customHeight="1">
      <c r="B180" s="29"/>
      <c r="C180" s="163" t="s">
        <v>248</v>
      </c>
      <c r="D180" s="163" t="s">
        <v>325</v>
      </c>
      <c r="E180" s="164" t="s">
        <v>3516</v>
      </c>
      <c r="F180" s="165" t="s">
        <v>3517</v>
      </c>
      <c r="G180" s="166" t="s">
        <v>296</v>
      </c>
      <c r="H180" s="167">
        <v>8.4</v>
      </c>
      <c r="I180" s="168">
        <v>106</v>
      </c>
      <c r="J180" s="168">
        <f>ROUND(I180*H180,2)</f>
        <v>890.4</v>
      </c>
      <c r="K180" s="165" t="s">
        <v>188</v>
      </c>
      <c r="L180" s="169"/>
      <c r="M180" s="170" t="s">
        <v>1</v>
      </c>
      <c r="N180" s="171" t="s">
        <v>38</v>
      </c>
      <c r="O180" s="137">
        <v>0</v>
      </c>
      <c r="P180" s="137">
        <f>O180*H180</f>
        <v>0</v>
      </c>
      <c r="Q180" s="137">
        <v>2.4000000000000001E-4</v>
      </c>
      <c r="R180" s="137">
        <f>Q180*H180</f>
        <v>2.016E-3</v>
      </c>
      <c r="S180" s="137">
        <v>0</v>
      </c>
      <c r="T180" s="138">
        <f>S180*H180</f>
        <v>0</v>
      </c>
      <c r="AR180" s="139" t="s">
        <v>202</v>
      </c>
      <c r="AT180" s="139" t="s">
        <v>325</v>
      </c>
      <c r="AU180" s="139" t="s">
        <v>80</v>
      </c>
      <c r="AY180" s="17" t="s">
        <v>182</v>
      </c>
      <c r="BE180" s="140">
        <f>IF(N180="základní",J180,0)</f>
        <v>0</v>
      </c>
      <c r="BF180" s="140">
        <f>IF(N180="snížená",J180,0)</f>
        <v>890.4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7" t="s">
        <v>190</v>
      </c>
      <c r="BK180" s="140">
        <f>ROUND(I180*H180,2)</f>
        <v>890.4</v>
      </c>
      <c r="BL180" s="17" t="s">
        <v>189</v>
      </c>
      <c r="BM180" s="139" t="s">
        <v>3518</v>
      </c>
    </row>
    <row r="181" spans="2:65" s="1" customFormat="1">
      <c r="B181" s="29"/>
      <c r="D181" s="141" t="s">
        <v>192</v>
      </c>
      <c r="F181" s="142" t="s">
        <v>3517</v>
      </c>
      <c r="L181" s="29"/>
      <c r="M181" s="143"/>
      <c r="T181" s="53"/>
      <c r="AT181" s="17" t="s">
        <v>192</v>
      </c>
      <c r="AU181" s="17" t="s">
        <v>80</v>
      </c>
    </row>
    <row r="182" spans="2:65" s="12" customFormat="1">
      <c r="B182" s="146"/>
      <c r="D182" s="141" t="s">
        <v>196</v>
      </c>
      <c r="E182" s="147" t="s">
        <v>1</v>
      </c>
      <c r="F182" s="148" t="s">
        <v>3519</v>
      </c>
      <c r="H182" s="147" t="s">
        <v>1</v>
      </c>
      <c r="L182" s="146"/>
      <c r="M182" s="149"/>
      <c r="T182" s="150"/>
      <c r="AT182" s="147" t="s">
        <v>196</v>
      </c>
      <c r="AU182" s="147" t="s">
        <v>80</v>
      </c>
      <c r="AV182" s="12" t="s">
        <v>80</v>
      </c>
      <c r="AW182" s="12" t="s">
        <v>27</v>
      </c>
      <c r="AX182" s="12" t="s">
        <v>72</v>
      </c>
      <c r="AY182" s="147" t="s">
        <v>182</v>
      </c>
    </row>
    <row r="183" spans="2:65" s="13" customFormat="1">
      <c r="B183" s="151"/>
      <c r="D183" s="141" t="s">
        <v>196</v>
      </c>
      <c r="E183" s="152" t="s">
        <v>1</v>
      </c>
      <c r="F183" s="153" t="s">
        <v>3520</v>
      </c>
      <c r="H183" s="154">
        <v>8.4</v>
      </c>
      <c r="L183" s="151"/>
      <c r="M183" s="155"/>
      <c r="T183" s="156"/>
      <c r="AT183" s="152" t="s">
        <v>196</v>
      </c>
      <c r="AU183" s="152" t="s">
        <v>80</v>
      </c>
      <c r="AV183" s="13" t="s">
        <v>190</v>
      </c>
      <c r="AW183" s="13" t="s">
        <v>27</v>
      </c>
      <c r="AX183" s="13" t="s">
        <v>80</v>
      </c>
      <c r="AY183" s="152" t="s">
        <v>182</v>
      </c>
    </row>
    <row r="184" spans="2:65" s="1" customFormat="1" ht="33" customHeight="1">
      <c r="B184" s="29"/>
      <c r="C184" s="129" t="s">
        <v>262</v>
      </c>
      <c r="D184" s="129" t="s">
        <v>184</v>
      </c>
      <c r="E184" s="130" t="s">
        <v>3521</v>
      </c>
      <c r="F184" s="131" t="s">
        <v>3522</v>
      </c>
      <c r="G184" s="132" t="s">
        <v>319</v>
      </c>
      <c r="H184" s="133">
        <v>2</v>
      </c>
      <c r="I184" s="134">
        <v>310</v>
      </c>
      <c r="J184" s="134">
        <f>ROUND(I184*H184,2)</f>
        <v>620</v>
      </c>
      <c r="K184" s="131" t="s">
        <v>188</v>
      </c>
      <c r="L184" s="29"/>
      <c r="M184" s="135" t="s">
        <v>1</v>
      </c>
      <c r="N184" s="136" t="s">
        <v>38</v>
      </c>
      <c r="O184" s="137">
        <v>0.41399999999999998</v>
      </c>
      <c r="P184" s="137">
        <f>O184*H184</f>
        <v>0.82799999999999996</v>
      </c>
      <c r="Q184" s="137">
        <v>0</v>
      </c>
      <c r="R184" s="137">
        <f>Q184*H184</f>
        <v>0</v>
      </c>
      <c r="S184" s="137">
        <v>0</v>
      </c>
      <c r="T184" s="138">
        <f>S184*H184</f>
        <v>0</v>
      </c>
      <c r="AR184" s="139" t="s">
        <v>189</v>
      </c>
      <c r="AT184" s="139" t="s">
        <v>184</v>
      </c>
      <c r="AU184" s="139" t="s">
        <v>80</v>
      </c>
      <c r="AY184" s="17" t="s">
        <v>182</v>
      </c>
      <c r="BE184" s="140">
        <f>IF(N184="základní",J184,0)</f>
        <v>0</v>
      </c>
      <c r="BF184" s="140">
        <f>IF(N184="snížená",J184,0)</f>
        <v>620</v>
      </c>
      <c r="BG184" s="140">
        <f>IF(N184="zákl. přenesená",J184,0)</f>
        <v>0</v>
      </c>
      <c r="BH184" s="140">
        <f>IF(N184="sníž. přenesená",J184,0)</f>
        <v>0</v>
      </c>
      <c r="BI184" s="140">
        <f>IF(N184="nulová",J184,0)</f>
        <v>0</v>
      </c>
      <c r="BJ184" s="17" t="s">
        <v>190</v>
      </c>
      <c r="BK184" s="140">
        <f>ROUND(I184*H184,2)</f>
        <v>620</v>
      </c>
      <c r="BL184" s="17" t="s">
        <v>189</v>
      </c>
      <c r="BM184" s="139" t="s">
        <v>3523</v>
      </c>
    </row>
    <row r="185" spans="2:65" s="1" customFormat="1" ht="19.5">
      <c r="B185" s="29"/>
      <c r="D185" s="141" t="s">
        <v>192</v>
      </c>
      <c r="F185" s="142" t="s">
        <v>3524</v>
      </c>
      <c r="L185" s="29"/>
      <c r="M185" s="143"/>
      <c r="T185" s="53"/>
      <c r="AT185" s="17" t="s">
        <v>192</v>
      </c>
      <c r="AU185" s="17" t="s">
        <v>80</v>
      </c>
    </row>
    <row r="186" spans="2:65" s="1" customFormat="1">
      <c r="B186" s="29"/>
      <c r="D186" s="144" t="s">
        <v>194</v>
      </c>
      <c r="F186" s="145" t="s">
        <v>3525</v>
      </c>
      <c r="L186" s="29"/>
      <c r="M186" s="143"/>
      <c r="T186" s="53"/>
      <c r="AT186" s="17" t="s">
        <v>194</v>
      </c>
      <c r="AU186" s="17" t="s">
        <v>80</v>
      </c>
    </row>
    <row r="187" spans="2:65" s="13" customFormat="1">
      <c r="B187" s="151"/>
      <c r="D187" s="141" t="s">
        <v>196</v>
      </c>
      <c r="E187" s="152" t="s">
        <v>1</v>
      </c>
      <c r="F187" s="153" t="s">
        <v>190</v>
      </c>
      <c r="H187" s="154">
        <v>2</v>
      </c>
      <c r="L187" s="151"/>
      <c r="M187" s="155"/>
      <c r="T187" s="156"/>
      <c r="AT187" s="152" t="s">
        <v>196</v>
      </c>
      <c r="AU187" s="152" t="s">
        <v>80</v>
      </c>
      <c r="AV187" s="13" t="s">
        <v>190</v>
      </c>
      <c r="AW187" s="13" t="s">
        <v>27</v>
      </c>
      <c r="AX187" s="13" t="s">
        <v>80</v>
      </c>
      <c r="AY187" s="152" t="s">
        <v>182</v>
      </c>
    </row>
    <row r="188" spans="2:65" s="1" customFormat="1" ht="16.5" customHeight="1">
      <c r="B188" s="29"/>
      <c r="C188" s="163" t="s">
        <v>271</v>
      </c>
      <c r="D188" s="163" t="s">
        <v>325</v>
      </c>
      <c r="E188" s="164" t="s">
        <v>3526</v>
      </c>
      <c r="F188" s="165" t="s">
        <v>3527</v>
      </c>
      <c r="G188" s="166" t="s">
        <v>319</v>
      </c>
      <c r="H188" s="167">
        <v>1</v>
      </c>
      <c r="I188" s="168">
        <v>731</v>
      </c>
      <c r="J188" s="168">
        <f>ROUND(I188*H188,2)</f>
        <v>731</v>
      </c>
      <c r="K188" s="165" t="s">
        <v>1</v>
      </c>
      <c r="L188" s="169"/>
      <c r="M188" s="170" t="s">
        <v>1</v>
      </c>
      <c r="N188" s="171" t="s">
        <v>38</v>
      </c>
      <c r="O188" s="137">
        <v>0</v>
      </c>
      <c r="P188" s="137">
        <f>O188*H188</f>
        <v>0</v>
      </c>
      <c r="Q188" s="137">
        <v>1.8000000000000001E-4</v>
      </c>
      <c r="R188" s="137">
        <f>Q188*H188</f>
        <v>1.8000000000000001E-4</v>
      </c>
      <c r="S188" s="137">
        <v>0</v>
      </c>
      <c r="T188" s="138">
        <f>S188*H188</f>
        <v>0</v>
      </c>
      <c r="AR188" s="139" t="s">
        <v>202</v>
      </c>
      <c r="AT188" s="139" t="s">
        <v>325</v>
      </c>
      <c r="AU188" s="139" t="s">
        <v>80</v>
      </c>
      <c r="AY188" s="17" t="s">
        <v>182</v>
      </c>
      <c r="BE188" s="140">
        <f>IF(N188="základní",J188,0)</f>
        <v>0</v>
      </c>
      <c r="BF188" s="140">
        <f>IF(N188="snížená",J188,0)</f>
        <v>731</v>
      </c>
      <c r="BG188" s="140">
        <f>IF(N188="zákl. přenesená",J188,0)</f>
        <v>0</v>
      </c>
      <c r="BH188" s="140">
        <f>IF(N188="sníž. přenesená",J188,0)</f>
        <v>0</v>
      </c>
      <c r="BI188" s="140">
        <f>IF(N188="nulová",J188,0)</f>
        <v>0</v>
      </c>
      <c r="BJ188" s="17" t="s">
        <v>190</v>
      </c>
      <c r="BK188" s="140">
        <f>ROUND(I188*H188,2)</f>
        <v>731</v>
      </c>
      <c r="BL188" s="17" t="s">
        <v>189</v>
      </c>
      <c r="BM188" s="139" t="s">
        <v>3528</v>
      </c>
    </row>
    <row r="189" spans="2:65" s="1" customFormat="1">
      <c r="B189" s="29"/>
      <c r="D189" s="141" t="s">
        <v>192</v>
      </c>
      <c r="F189" s="142" t="s">
        <v>3529</v>
      </c>
      <c r="L189" s="29"/>
      <c r="M189" s="143"/>
      <c r="T189" s="53"/>
      <c r="AT189" s="17" t="s">
        <v>192</v>
      </c>
      <c r="AU189" s="17" t="s">
        <v>80</v>
      </c>
    </row>
    <row r="190" spans="2:65" s="13" customFormat="1">
      <c r="B190" s="151"/>
      <c r="D190" s="141" t="s">
        <v>196</v>
      </c>
      <c r="E190" s="152" t="s">
        <v>1</v>
      </c>
      <c r="F190" s="153" t="s">
        <v>80</v>
      </c>
      <c r="H190" s="154">
        <v>1</v>
      </c>
      <c r="L190" s="151"/>
      <c r="M190" s="155"/>
      <c r="T190" s="156"/>
      <c r="AT190" s="152" t="s">
        <v>196</v>
      </c>
      <c r="AU190" s="152" t="s">
        <v>80</v>
      </c>
      <c r="AV190" s="13" t="s">
        <v>190</v>
      </c>
      <c r="AW190" s="13" t="s">
        <v>27</v>
      </c>
      <c r="AX190" s="13" t="s">
        <v>80</v>
      </c>
      <c r="AY190" s="152" t="s">
        <v>182</v>
      </c>
    </row>
    <row r="191" spans="2:65" s="1" customFormat="1" ht="21.75" customHeight="1">
      <c r="B191" s="29"/>
      <c r="C191" s="163" t="s">
        <v>278</v>
      </c>
      <c r="D191" s="163" t="s">
        <v>325</v>
      </c>
      <c r="E191" s="164" t="s">
        <v>3530</v>
      </c>
      <c r="F191" s="165" t="s">
        <v>3531</v>
      </c>
      <c r="G191" s="166" t="s">
        <v>319</v>
      </c>
      <c r="H191" s="167">
        <v>1</v>
      </c>
      <c r="I191" s="168">
        <v>795.92</v>
      </c>
      <c r="J191" s="168">
        <f>ROUND(I191*H191,2)</f>
        <v>795.92</v>
      </c>
      <c r="K191" s="165" t="s">
        <v>1</v>
      </c>
      <c r="L191" s="169"/>
      <c r="M191" s="170" t="s">
        <v>1</v>
      </c>
      <c r="N191" s="171" t="s">
        <v>38</v>
      </c>
      <c r="O191" s="137">
        <v>0</v>
      </c>
      <c r="P191" s="137">
        <f>O191*H191</f>
        <v>0</v>
      </c>
      <c r="Q191" s="137">
        <v>2.9E-4</v>
      </c>
      <c r="R191" s="137">
        <f>Q191*H191</f>
        <v>2.9E-4</v>
      </c>
      <c r="S191" s="137">
        <v>0</v>
      </c>
      <c r="T191" s="138">
        <f>S191*H191</f>
        <v>0</v>
      </c>
      <c r="AR191" s="139" t="s">
        <v>202</v>
      </c>
      <c r="AT191" s="139" t="s">
        <v>325</v>
      </c>
      <c r="AU191" s="139" t="s">
        <v>80</v>
      </c>
      <c r="AY191" s="17" t="s">
        <v>182</v>
      </c>
      <c r="BE191" s="140">
        <f>IF(N191="základní",J191,0)</f>
        <v>0</v>
      </c>
      <c r="BF191" s="140">
        <f>IF(N191="snížená",J191,0)</f>
        <v>795.92</v>
      </c>
      <c r="BG191" s="140">
        <f>IF(N191="zákl. přenesená",J191,0)</f>
        <v>0</v>
      </c>
      <c r="BH191" s="140">
        <f>IF(N191="sníž. přenesená",J191,0)</f>
        <v>0</v>
      </c>
      <c r="BI191" s="140">
        <f>IF(N191="nulová",J191,0)</f>
        <v>0</v>
      </c>
      <c r="BJ191" s="17" t="s">
        <v>190</v>
      </c>
      <c r="BK191" s="140">
        <f>ROUND(I191*H191,2)</f>
        <v>795.92</v>
      </c>
      <c r="BL191" s="17" t="s">
        <v>189</v>
      </c>
      <c r="BM191" s="139" t="s">
        <v>3532</v>
      </c>
    </row>
    <row r="192" spans="2:65" s="1" customFormat="1">
      <c r="B192" s="29"/>
      <c r="D192" s="141" t="s">
        <v>192</v>
      </c>
      <c r="F192" s="142" t="s">
        <v>3533</v>
      </c>
      <c r="L192" s="29"/>
      <c r="M192" s="143"/>
      <c r="T192" s="53"/>
      <c r="AT192" s="17" t="s">
        <v>192</v>
      </c>
      <c r="AU192" s="17" t="s">
        <v>80</v>
      </c>
    </row>
    <row r="193" spans="2:65" s="13" customFormat="1">
      <c r="B193" s="151"/>
      <c r="D193" s="141" t="s">
        <v>196</v>
      </c>
      <c r="E193" s="152" t="s">
        <v>1</v>
      </c>
      <c r="F193" s="153" t="s">
        <v>80</v>
      </c>
      <c r="H193" s="154">
        <v>1</v>
      </c>
      <c r="L193" s="151"/>
      <c r="M193" s="155"/>
      <c r="T193" s="156"/>
      <c r="AT193" s="152" t="s">
        <v>196</v>
      </c>
      <c r="AU193" s="152" t="s">
        <v>80</v>
      </c>
      <c r="AV193" s="13" t="s">
        <v>190</v>
      </c>
      <c r="AW193" s="13" t="s">
        <v>27</v>
      </c>
      <c r="AX193" s="13" t="s">
        <v>80</v>
      </c>
      <c r="AY193" s="152" t="s">
        <v>182</v>
      </c>
    </row>
    <row r="194" spans="2:65" s="1" customFormat="1" ht="33" customHeight="1">
      <c r="B194" s="29"/>
      <c r="C194" s="129" t="s">
        <v>399</v>
      </c>
      <c r="D194" s="129" t="s">
        <v>184</v>
      </c>
      <c r="E194" s="130" t="s">
        <v>3534</v>
      </c>
      <c r="F194" s="131" t="s">
        <v>3535</v>
      </c>
      <c r="G194" s="132" t="s">
        <v>319</v>
      </c>
      <c r="H194" s="133">
        <v>1</v>
      </c>
      <c r="I194" s="134">
        <v>524</v>
      </c>
      <c r="J194" s="134">
        <f>ROUND(I194*H194,2)</f>
        <v>524</v>
      </c>
      <c r="K194" s="131" t="s">
        <v>188</v>
      </c>
      <c r="L194" s="29"/>
      <c r="M194" s="135" t="s">
        <v>1</v>
      </c>
      <c r="N194" s="136" t="s">
        <v>38</v>
      </c>
      <c r="O194" s="137">
        <v>0</v>
      </c>
      <c r="P194" s="137">
        <f>O194*H194</f>
        <v>0</v>
      </c>
      <c r="Q194" s="137">
        <v>0</v>
      </c>
      <c r="R194" s="137">
        <f>Q194*H194</f>
        <v>0</v>
      </c>
      <c r="S194" s="137">
        <v>0</v>
      </c>
      <c r="T194" s="138">
        <f>S194*H194</f>
        <v>0</v>
      </c>
      <c r="AR194" s="139" t="s">
        <v>189</v>
      </c>
      <c r="AT194" s="139" t="s">
        <v>184</v>
      </c>
      <c r="AU194" s="139" t="s">
        <v>80</v>
      </c>
      <c r="AY194" s="17" t="s">
        <v>182</v>
      </c>
      <c r="BE194" s="140">
        <f>IF(N194="základní",J194,0)</f>
        <v>0</v>
      </c>
      <c r="BF194" s="140">
        <f>IF(N194="snížená",J194,0)</f>
        <v>524</v>
      </c>
      <c r="BG194" s="140">
        <f>IF(N194="zákl. přenesená",J194,0)</f>
        <v>0</v>
      </c>
      <c r="BH194" s="140">
        <f>IF(N194="sníž. přenesená",J194,0)</f>
        <v>0</v>
      </c>
      <c r="BI194" s="140">
        <f>IF(N194="nulová",J194,0)</f>
        <v>0</v>
      </c>
      <c r="BJ194" s="17" t="s">
        <v>190</v>
      </c>
      <c r="BK194" s="140">
        <f>ROUND(I194*H194,2)</f>
        <v>524</v>
      </c>
      <c r="BL194" s="17" t="s">
        <v>189</v>
      </c>
      <c r="BM194" s="139" t="s">
        <v>3536</v>
      </c>
    </row>
    <row r="195" spans="2:65" s="1" customFormat="1" ht="19.5">
      <c r="B195" s="29"/>
      <c r="D195" s="141" t="s">
        <v>192</v>
      </c>
      <c r="F195" s="142" t="s">
        <v>3535</v>
      </c>
      <c r="L195" s="29"/>
      <c r="M195" s="143"/>
      <c r="T195" s="53"/>
      <c r="AT195" s="17" t="s">
        <v>192</v>
      </c>
      <c r="AU195" s="17" t="s">
        <v>80</v>
      </c>
    </row>
    <row r="196" spans="2:65" s="1" customFormat="1">
      <c r="B196" s="29"/>
      <c r="D196" s="144" t="s">
        <v>194</v>
      </c>
      <c r="F196" s="145" t="s">
        <v>3537</v>
      </c>
      <c r="L196" s="29"/>
      <c r="M196" s="143"/>
      <c r="T196" s="53"/>
      <c r="AT196" s="17" t="s">
        <v>194</v>
      </c>
      <c r="AU196" s="17" t="s">
        <v>80</v>
      </c>
    </row>
    <row r="197" spans="2:65" s="13" customFormat="1">
      <c r="B197" s="151"/>
      <c r="D197" s="141" t="s">
        <v>196</v>
      </c>
      <c r="E197" s="152" t="s">
        <v>1</v>
      </c>
      <c r="F197" s="153" t="s">
        <v>80</v>
      </c>
      <c r="H197" s="154">
        <v>1</v>
      </c>
      <c r="L197" s="151"/>
      <c r="M197" s="155"/>
      <c r="T197" s="156"/>
      <c r="AT197" s="152" t="s">
        <v>196</v>
      </c>
      <c r="AU197" s="152" t="s">
        <v>80</v>
      </c>
      <c r="AV197" s="13" t="s">
        <v>190</v>
      </c>
      <c r="AW197" s="13" t="s">
        <v>27</v>
      </c>
      <c r="AX197" s="13" t="s">
        <v>80</v>
      </c>
      <c r="AY197" s="152" t="s">
        <v>182</v>
      </c>
    </row>
    <row r="198" spans="2:65" s="1" customFormat="1" ht="21.75" customHeight="1">
      <c r="B198" s="29"/>
      <c r="C198" s="163" t="s">
        <v>411</v>
      </c>
      <c r="D198" s="163" t="s">
        <v>325</v>
      </c>
      <c r="E198" s="164" t="s">
        <v>3538</v>
      </c>
      <c r="F198" s="165" t="s">
        <v>3539</v>
      </c>
      <c r="G198" s="166" t="s">
        <v>319</v>
      </c>
      <c r="H198" s="167">
        <v>1</v>
      </c>
      <c r="I198" s="168">
        <v>1676.58</v>
      </c>
      <c r="J198" s="168">
        <f>ROUND(I198*H198,2)</f>
        <v>1676.58</v>
      </c>
      <c r="K198" s="165" t="s">
        <v>1</v>
      </c>
      <c r="L198" s="169"/>
      <c r="M198" s="170" t="s">
        <v>1</v>
      </c>
      <c r="N198" s="171" t="s">
        <v>38</v>
      </c>
      <c r="O198" s="137">
        <v>0</v>
      </c>
      <c r="P198" s="137">
        <f>O198*H198</f>
        <v>0</v>
      </c>
      <c r="Q198" s="137">
        <v>6.3000000000000003E-4</v>
      </c>
      <c r="R198" s="137">
        <f>Q198*H198</f>
        <v>6.3000000000000003E-4</v>
      </c>
      <c r="S198" s="137">
        <v>0</v>
      </c>
      <c r="T198" s="138">
        <f>S198*H198</f>
        <v>0</v>
      </c>
      <c r="AR198" s="139" t="s">
        <v>202</v>
      </c>
      <c r="AT198" s="139" t="s">
        <v>325</v>
      </c>
      <c r="AU198" s="139" t="s">
        <v>80</v>
      </c>
      <c r="AY198" s="17" t="s">
        <v>182</v>
      </c>
      <c r="BE198" s="140">
        <f>IF(N198="základní",J198,0)</f>
        <v>0</v>
      </c>
      <c r="BF198" s="140">
        <f>IF(N198="snížená",J198,0)</f>
        <v>1676.58</v>
      </c>
      <c r="BG198" s="140">
        <f>IF(N198="zákl. přenesená",J198,0)</f>
        <v>0</v>
      </c>
      <c r="BH198" s="140">
        <f>IF(N198="sníž. přenesená",J198,0)</f>
        <v>0</v>
      </c>
      <c r="BI198" s="140">
        <f>IF(N198="nulová",J198,0)</f>
        <v>0</v>
      </c>
      <c r="BJ198" s="17" t="s">
        <v>190</v>
      </c>
      <c r="BK198" s="140">
        <f>ROUND(I198*H198,2)</f>
        <v>1676.58</v>
      </c>
      <c r="BL198" s="17" t="s">
        <v>189</v>
      </c>
      <c r="BM198" s="139" t="s">
        <v>3540</v>
      </c>
    </row>
    <row r="199" spans="2:65" s="1" customFormat="1">
      <c r="B199" s="29"/>
      <c r="D199" s="141" t="s">
        <v>192</v>
      </c>
      <c r="F199" s="142" t="s">
        <v>3541</v>
      </c>
      <c r="L199" s="29"/>
      <c r="M199" s="143"/>
      <c r="T199" s="53"/>
      <c r="AT199" s="17" t="s">
        <v>192</v>
      </c>
      <c r="AU199" s="17" t="s">
        <v>80</v>
      </c>
    </row>
    <row r="200" spans="2:65" s="13" customFormat="1">
      <c r="B200" s="151"/>
      <c r="D200" s="141" t="s">
        <v>196</v>
      </c>
      <c r="E200" s="152" t="s">
        <v>1</v>
      </c>
      <c r="F200" s="153" t="s">
        <v>80</v>
      </c>
      <c r="H200" s="154">
        <v>1</v>
      </c>
      <c r="L200" s="151"/>
      <c r="M200" s="155"/>
      <c r="T200" s="156"/>
      <c r="AT200" s="152" t="s">
        <v>196</v>
      </c>
      <c r="AU200" s="152" t="s">
        <v>80</v>
      </c>
      <c r="AV200" s="13" t="s">
        <v>190</v>
      </c>
      <c r="AW200" s="13" t="s">
        <v>27</v>
      </c>
      <c r="AX200" s="13" t="s">
        <v>80</v>
      </c>
      <c r="AY200" s="152" t="s">
        <v>182</v>
      </c>
    </row>
    <row r="201" spans="2:65" s="1" customFormat="1" ht="21.75" customHeight="1">
      <c r="B201" s="29"/>
      <c r="C201" s="129" t="s">
        <v>418</v>
      </c>
      <c r="D201" s="129" t="s">
        <v>184</v>
      </c>
      <c r="E201" s="130" t="s">
        <v>3542</v>
      </c>
      <c r="F201" s="131" t="s">
        <v>3543</v>
      </c>
      <c r="G201" s="132" t="s">
        <v>296</v>
      </c>
      <c r="H201" s="133">
        <v>20</v>
      </c>
      <c r="I201" s="134">
        <v>15.6</v>
      </c>
      <c r="J201" s="134">
        <f>ROUND(I201*H201,2)</f>
        <v>312</v>
      </c>
      <c r="K201" s="131" t="s">
        <v>188</v>
      </c>
      <c r="L201" s="29"/>
      <c r="M201" s="135" t="s">
        <v>1</v>
      </c>
      <c r="N201" s="136" t="s">
        <v>38</v>
      </c>
      <c r="O201" s="137">
        <v>0</v>
      </c>
      <c r="P201" s="137">
        <f>O201*H201</f>
        <v>0</v>
      </c>
      <c r="Q201" s="137">
        <v>0</v>
      </c>
      <c r="R201" s="137">
        <f>Q201*H201</f>
        <v>0</v>
      </c>
      <c r="S201" s="137">
        <v>0</v>
      </c>
      <c r="T201" s="138">
        <f>S201*H201</f>
        <v>0</v>
      </c>
      <c r="AR201" s="139" t="s">
        <v>189</v>
      </c>
      <c r="AT201" s="139" t="s">
        <v>184</v>
      </c>
      <c r="AU201" s="139" t="s">
        <v>80</v>
      </c>
      <c r="AY201" s="17" t="s">
        <v>182</v>
      </c>
      <c r="BE201" s="140">
        <f>IF(N201="základní",J201,0)</f>
        <v>0</v>
      </c>
      <c r="BF201" s="140">
        <f>IF(N201="snížená",J201,0)</f>
        <v>312</v>
      </c>
      <c r="BG201" s="140">
        <f>IF(N201="zákl. přenesená",J201,0)</f>
        <v>0</v>
      </c>
      <c r="BH201" s="140">
        <f>IF(N201="sníž. přenesená",J201,0)</f>
        <v>0</v>
      </c>
      <c r="BI201" s="140">
        <f>IF(N201="nulová",J201,0)</f>
        <v>0</v>
      </c>
      <c r="BJ201" s="17" t="s">
        <v>190</v>
      </c>
      <c r="BK201" s="140">
        <f>ROUND(I201*H201,2)</f>
        <v>312</v>
      </c>
      <c r="BL201" s="17" t="s">
        <v>189</v>
      </c>
      <c r="BM201" s="139" t="s">
        <v>3544</v>
      </c>
    </row>
    <row r="202" spans="2:65" s="1" customFormat="1">
      <c r="B202" s="29"/>
      <c r="D202" s="141" t="s">
        <v>192</v>
      </c>
      <c r="F202" s="142" t="s">
        <v>3543</v>
      </c>
      <c r="L202" s="29"/>
      <c r="M202" s="143"/>
      <c r="T202" s="53"/>
      <c r="AT202" s="17" t="s">
        <v>192</v>
      </c>
      <c r="AU202" s="17" t="s">
        <v>80</v>
      </c>
    </row>
    <row r="203" spans="2:65" s="1" customFormat="1">
      <c r="B203" s="29"/>
      <c r="D203" s="144" t="s">
        <v>194</v>
      </c>
      <c r="F203" s="145" t="s">
        <v>3545</v>
      </c>
      <c r="L203" s="29"/>
      <c r="M203" s="143"/>
      <c r="T203" s="53"/>
      <c r="AT203" s="17" t="s">
        <v>194</v>
      </c>
      <c r="AU203" s="17" t="s">
        <v>80</v>
      </c>
    </row>
    <row r="204" spans="2:65" s="12" customFormat="1">
      <c r="B204" s="146"/>
      <c r="D204" s="141" t="s">
        <v>196</v>
      </c>
      <c r="E204" s="147" t="s">
        <v>1</v>
      </c>
      <c r="F204" s="148" t="s">
        <v>3260</v>
      </c>
      <c r="H204" s="147" t="s">
        <v>1</v>
      </c>
      <c r="L204" s="146"/>
      <c r="M204" s="149"/>
      <c r="T204" s="150"/>
      <c r="AT204" s="147" t="s">
        <v>196</v>
      </c>
      <c r="AU204" s="147" t="s">
        <v>80</v>
      </c>
      <c r="AV204" s="12" t="s">
        <v>80</v>
      </c>
      <c r="AW204" s="12" t="s">
        <v>27</v>
      </c>
      <c r="AX204" s="12" t="s">
        <v>72</v>
      </c>
      <c r="AY204" s="147" t="s">
        <v>182</v>
      </c>
    </row>
    <row r="205" spans="2:65" s="13" customFormat="1">
      <c r="B205" s="151"/>
      <c r="D205" s="141" t="s">
        <v>196</v>
      </c>
      <c r="E205" s="152" t="s">
        <v>1</v>
      </c>
      <c r="F205" s="153" t="s">
        <v>3546</v>
      </c>
      <c r="H205" s="154">
        <v>20</v>
      </c>
      <c r="L205" s="151"/>
      <c r="M205" s="155"/>
      <c r="T205" s="156"/>
      <c r="AT205" s="152" t="s">
        <v>196</v>
      </c>
      <c r="AU205" s="152" t="s">
        <v>80</v>
      </c>
      <c r="AV205" s="13" t="s">
        <v>190</v>
      </c>
      <c r="AW205" s="13" t="s">
        <v>27</v>
      </c>
      <c r="AX205" s="13" t="s">
        <v>80</v>
      </c>
      <c r="AY205" s="152" t="s">
        <v>182</v>
      </c>
    </row>
    <row r="206" spans="2:65" s="1" customFormat="1" ht="21.75" customHeight="1">
      <c r="B206" s="29"/>
      <c r="C206" s="129" t="s">
        <v>7</v>
      </c>
      <c r="D206" s="129" t="s">
        <v>184</v>
      </c>
      <c r="E206" s="130" t="s">
        <v>3547</v>
      </c>
      <c r="F206" s="131" t="s">
        <v>3548</v>
      </c>
      <c r="G206" s="132" t="s">
        <v>296</v>
      </c>
      <c r="H206" s="133">
        <v>20</v>
      </c>
      <c r="I206" s="134">
        <v>17.8</v>
      </c>
      <c r="J206" s="134">
        <f>ROUND(I206*H206,2)</f>
        <v>356</v>
      </c>
      <c r="K206" s="131" t="s">
        <v>188</v>
      </c>
      <c r="L206" s="29"/>
      <c r="M206" s="135" t="s">
        <v>1</v>
      </c>
      <c r="N206" s="136" t="s">
        <v>38</v>
      </c>
      <c r="O206" s="137">
        <v>0</v>
      </c>
      <c r="P206" s="137">
        <f>O206*H206</f>
        <v>0</v>
      </c>
      <c r="Q206" s="137">
        <v>6.9999999999999994E-5</v>
      </c>
      <c r="R206" s="137">
        <f>Q206*H206</f>
        <v>1.3999999999999998E-3</v>
      </c>
      <c r="S206" s="137">
        <v>0</v>
      </c>
      <c r="T206" s="138">
        <f>S206*H206</f>
        <v>0</v>
      </c>
      <c r="AR206" s="139" t="s">
        <v>189</v>
      </c>
      <c r="AT206" s="139" t="s">
        <v>184</v>
      </c>
      <c r="AU206" s="139" t="s">
        <v>80</v>
      </c>
      <c r="AY206" s="17" t="s">
        <v>182</v>
      </c>
      <c r="BE206" s="140">
        <f>IF(N206="základní",J206,0)</f>
        <v>0</v>
      </c>
      <c r="BF206" s="140">
        <f>IF(N206="snížená",J206,0)</f>
        <v>356</v>
      </c>
      <c r="BG206" s="140">
        <f>IF(N206="zákl. přenesená",J206,0)</f>
        <v>0</v>
      </c>
      <c r="BH206" s="140">
        <f>IF(N206="sníž. přenesená",J206,0)</f>
        <v>0</v>
      </c>
      <c r="BI206" s="140">
        <f>IF(N206="nulová",J206,0)</f>
        <v>0</v>
      </c>
      <c r="BJ206" s="17" t="s">
        <v>190</v>
      </c>
      <c r="BK206" s="140">
        <f>ROUND(I206*H206,2)</f>
        <v>356</v>
      </c>
      <c r="BL206" s="17" t="s">
        <v>189</v>
      </c>
      <c r="BM206" s="139" t="s">
        <v>3549</v>
      </c>
    </row>
    <row r="207" spans="2:65" s="1" customFormat="1">
      <c r="B207" s="29"/>
      <c r="D207" s="141" t="s">
        <v>192</v>
      </c>
      <c r="F207" s="142" t="s">
        <v>3548</v>
      </c>
      <c r="L207" s="29"/>
      <c r="M207" s="143"/>
      <c r="T207" s="53"/>
      <c r="AT207" s="17" t="s">
        <v>192</v>
      </c>
      <c r="AU207" s="17" t="s">
        <v>80</v>
      </c>
    </row>
    <row r="208" spans="2:65" s="1" customFormat="1">
      <c r="B208" s="29"/>
      <c r="D208" s="144" t="s">
        <v>194</v>
      </c>
      <c r="F208" s="145" t="s">
        <v>3550</v>
      </c>
      <c r="L208" s="29"/>
      <c r="M208" s="143"/>
      <c r="T208" s="53"/>
      <c r="AT208" s="17" t="s">
        <v>194</v>
      </c>
      <c r="AU208" s="17" t="s">
        <v>80</v>
      </c>
    </row>
    <row r="209" spans="2:65" s="12" customFormat="1">
      <c r="B209" s="146"/>
      <c r="D209" s="141" t="s">
        <v>196</v>
      </c>
      <c r="E209" s="147" t="s">
        <v>1</v>
      </c>
      <c r="F209" s="148" t="s">
        <v>3260</v>
      </c>
      <c r="H209" s="147" t="s">
        <v>1</v>
      </c>
      <c r="L209" s="146"/>
      <c r="M209" s="149"/>
      <c r="T209" s="150"/>
      <c r="AT209" s="147" t="s">
        <v>196</v>
      </c>
      <c r="AU209" s="147" t="s">
        <v>80</v>
      </c>
      <c r="AV209" s="12" t="s">
        <v>80</v>
      </c>
      <c r="AW209" s="12" t="s">
        <v>27</v>
      </c>
      <c r="AX209" s="12" t="s">
        <v>72</v>
      </c>
      <c r="AY209" s="147" t="s">
        <v>182</v>
      </c>
    </row>
    <row r="210" spans="2:65" s="13" customFormat="1">
      <c r="B210" s="151"/>
      <c r="D210" s="141" t="s">
        <v>196</v>
      </c>
      <c r="E210" s="152" t="s">
        <v>1</v>
      </c>
      <c r="F210" s="153" t="s">
        <v>3546</v>
      </c>
      <c r="H210" s="154">
        <v>20</v>
      </c>
      <c r="L210" s="151"/>
      <c r="M210" s="155"/>
      <c r="T210" s="156"/>
      <c r="AT210" s="152" t="s">
        <v>196</v>
      </c>
      <c r="AU210" s="152" t="s">
        <v>80</v>
      </c>
      <c r="AV210" s="13" t="s">
        <v>190</v>
      </c>
      <c r="AW210" s="13" t="s">
        <v>27</v>
      </c>
      <c r="AX210" s="13" t="s">
        <v>80</v>
      </c>
      <c r="AY210" s="152" t="s">
        <v>182</v>
      </c>
    </row>
    <row r="211" spans="2:65" s="11" customFormat="1" ht="25.9" customHeight="1">
      <c r="B211" s="118"/>
      <c r="D211" s="119" t="s">
        <v>71</v>
      </c>
      <c r="E211" s="120" t="s">
        <v>180</v>
      </c>
      <c r="F211" s="120" t="s">
        <v>181</v>
      </c>
      <c r="J211" s="121">
        <f>BK211</f>
        <v>3114.83</v>
      </c>
      <c r="L211" s="118"/>
      <c r="M211" s="122"/>
      <c r="P211" s="123">
        <f>P212</f>
        <v>3.8843700000000001</v>
      </c>
      <c r="R211" s="123">
        <f>R212</f>
        <v>0</v>
      </c>
      <c r="T211" s="124">
        <f>T212</f>
        <v>0</v>
      </c>
      <c r="AR211" s="119" t="s">
        <v>80</v>
      </c>
      <c r="AT211" s="125" t="s">
        <v>71</v>
      </c>
      <c r="AU211" s="125" t="s">
        <v>72</v>
      </c>
      <c r="AY211" s="119" t="s">
        <v>182</v>
      </c>
      <c r="BK211" s="126">
        <f>BK212</f>
        <v>3114.83</v>
      </c>
    </row>
    <row r="212" spans="2:65" s="11" customFormat="1" ht="22.9" customHeight="1">
      <c r="B212" s="118"/>
      <c r="D212" s="119" t="s">
        <v>71</v>
      </c>
      <c r="E212" s="127" t="s">
        <v>80</v>
      </c>
      <c r="F212" s="127" t="s">
        <v>183</v>
      </c>
      <c r="J212" s="128">
        <f>BK212</f>
        <v>3114.83</v>
      </c>
      <c r="L212" s="118"/>
      <c r="M212" s="122"/>
      <c r="P212" s="123">
        <f>SUM(P213:P215)</f>
        <v>3.8843700000000001</v>
      </c>
      <c r="R212" s="123">
        <f>SUM(R213:R215)</f>
        <v>0</v>
      </c>
      <c r="T212" s="124">
        <f>SUM(T213:T215)</f>
        <v>0</v>
      </c>
      <c r="AR212" s="119" t="s">
        <v>80</v>
      </c>
      <c r="AT212" s="125" t="s">
        <v>71</v>
      </c>
      <c r="AU212" s="125" t="s">
        <v>80</v>
      </c>
      <c r="AY212" s="119" t="s">
        <v>182</v>
      </c>
      <c r="BK212" s="126">
        <f>SUM(BK213:BK215)</f>
        <v>3114.83</v>
      </c>
    </row>
    <row r="213" spans="2:65" s="1" customFormat="1" ht="33" customHeight="1">
      <c r="B213" s="29"/>
      <c r="C213" s="129" t="s">
        <v>3010</v>
      </c>
      <c r="D213" s="129" t="s">
        <v>184</v>
      </c>
      <c r="E213" s="130" t="s">
        <v>3298</v>
      </c>
      <c r="F213" s="131" t="s">
        <v>3299</v>
      </c>
      <c r="G213" s="132" t="s">
        <v>296</v>
      </c>
      <c r="H213" s="133">
        <v>5.2350000000000003</v>
      </c>
      <c r="I213" s="134">
        <v>595</v>
      </c>
      <c r="J213" s="134">
        <f>ROUND(I213*H213,2)</f>
        <v>3114.83</v>
      </c>
      <c r="K213" s="131" t="s">
        <v>188</v>
      </c>
      <c r="L213" s="29"/>
      <c r="M213" s="135" t="s">
        <v>1</v>
      </c>
      <c r="N213" s="136" t="s">
        <v>38</v>
      </c>
      <c r="O213" s="137">
        <v>0.74199999999999999</v>
      </c>
      <c r="P213" s="137">
        <f>O213*H213</f>
        <v>3.8843700000000001</v>
      </c>
      <c r="Q213" s="137">
        <v>0</v>
      </c>
      <c r="R213" s="137">
        <f>Q213*H213</f>
        <v>0</v>
      </c>
      <c r="S213" s="137">
        <v>0</v>
      </c>
      <c r="T213" s="138">
        <f>S213*H213</f>
        <v>0</v>
      </c>
      <c r="AR213" s="139" t="s">
        <v>189</v>
      </c>
      <c r="AT213" s="139" t="s">
        <v>184</v>
      </c>
      <c r="AU213" s="139" t="s">
        <v>190</v>
      </c>
      <c r="AY213" s="17" t="s">
        <v>182</v>
      </c>
      <c r="BE213" s="140">
        <f>IF(N213="základní",J213,0)</f>
        <v>0</v>
      </c>
      <c r="BF213" s="140">
        <f>IF(N213="snížená",J213,0)</f>
        <v>3114.83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7" t="s">
        <v>190</v>
      </c>
      <c r="BK213" s="140">
        <f>ROUND(I213*H213,2)</f>
        <v>3114.83</v>
      </c>
      <c r="BL213" s="17" t="s">
        <v>189</v>
      </c>
      <c r="BM213" s="139" t="s">
        <v>3551</v>
      </c>
    </row>
    <row r="214" spans="2:65" s="1" customFormat="1" ht="19.5">
      <c r="B214" s="29"/>
      <c r="D214" s="141" t="s">
        <v>192</v>
      </c>
      <c r="F214" s="142" t="s">
        <v>3301</v>
      </c>
      <c r="L214" s="29"/>
      <c r="M214" s="143"/>
      <c r="T214" s="53"/>
      <c r="AT214" s="17" t="s">
        <v>192</v>
      </c>
      <c r="AU214" s="17" t="s">
        <v>190</v>
      </c>
    </row>
    <row r="215" spans="2:65" s="1" customFormat="1">
      <c r="B215" s="29"/>
      <c r="D215" s="144" t="s">
        <v>194</v>
      </c>
      <c r="F215" s="145" t="s">
        <v>3302</v>
      </c>
      <c r="L215" s="29"/>
      <c r="M215" s="181"/>
      <c r="N215" s="182"/>
      <c r="O215" s="182"/>
      <c r="P215" s="182"/>
      <c r="Q215" s="182"/>
      <c r="R215" s="182"/>
      <c r="S215" s="182"/>
      <c r="T215" s="183"/>
      <c r="AT215" s="17" t="s">
        <v>194</v>
      </c>
      <c r="AU215" s="17" t="s">
        <v>190</v>
      </c>
    </row>
    <row r="216" spans="2:65" s="1" customFormat="1" ht="6.95" customHeight="1">
      <c r="B216" s="41"/>
      <c r="C216" s="42"/>
      <c r="D216" s="42"/>
      <c r="E216" s="42"/>
      <c r="F216" s="42"/>
      <c r="G216" s="42"/>
      <c r="H216" s="42"/>
      <c r="I216" s="42"/>
      <c r="J216" s="42"/>
      <c r="K216" s="42"/>
      <c r="L216" s="29"/>
    </row>
  </sheetData>
  <sheetProtection algorithmName="SHA-512" hashValue="mQilGosbIeEt6noFHTdtQMGb8x4q3R8tlRAH0uIkI+g8pJwVH6kaHDJXl+gvKn0XV9tG/i2IdJJQNe6cstgD8g==" saltValue="zMIJR/z0yUIZLTLGOuVJYA==" spinCount="100000" sheet="1" objects="1" scenarios="1" formatColumns="0" formatRows="0" autoFilter="0"/>
  <autoFilter ref="C118:K215" xr:uid="{00000000-0009-0000-0000-000006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hyperlinks>
    <hyperlink ref="F123" r:id="rId1" xr:uid="{00000000-0004-0000-0600-000000000000}"/>
    <hyperlink ref="F128" r:id="rId2" xr:uid="{00000000-0004-0000-0600-000001000000}"/>
    <hyperlink ref="F133" r:id="rId3" xr:uid="{00000000-0004-0000-0600-000002000000}"/>
    <hyperlink ref="F138" r:id="rId4" xr:uid="{00000000-0004-0000-0600-000003000000}"/>
    <hyperlink ref="F143" r:id="rId5" xr:uid="{00000000-0004-0000-0600-000004000000}"/>
    <hyperlink ref="F148" r:id="rId6" xr:uid="{00000000-0004-0000-0600-000005000000}"/>
    <hyperlink ref="F157" r:id="rId7" xr:uid="{00000000-0004-0000-0600-000006000000}"/>
    <hyperlink ref="F162" r:id="rId8" xr:uid="{00000000-0004-0000-0600-000007000000}"/>
    <hyperlink ref="F167" r:id="rId9" xr:uid="{00000000-0004-0000-0600-000008000000}"/>
    <hyperlink ref="F174" r:id="rId10" xr:uid="{00000000-0004-0000-0600-000009000000}"/>
    <hyperlink ref="F186" r:id="rId11" xr:uid="{00000000-0004-0000-0600-00000A000000}"/>
    <hyperlink ref="F196" r:id="rId12" xr:uid="{00000000-0004-0000-0600-00000B000000}"/>
    <hyperlink ref="F203" r:id="rId13" xr:uid="{00000000-0004-0000-0600-00000C000000}"/>
    <hyperlink ref="F208" r:id="rId14" xr:uid="{00000000-0004-0000-0600-00000D000000}"/>
    <hyperlink ref="F215" r:id="rId15" xr:uid="{00000000-0004-0000-0600-00000E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64"/>
  <sheetViews>
    <sheetView showGridLines="0" workbookViewId="0">
      <selection activeCell="G45" sqref="G4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7" t="s">
        <v>99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4.95" customHeight="1">
      <c r="B4" s="20"/>
      <c r="D4" s="21" t="s">
        <v>110</v>
      </c>
      <c r="L4" s="20"/>
      <c r="M4" s="86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21" t="str">
        <f>'Rekapitulace stavby'!K6</f>
        <v>Rodinný dům</v>
      </c>
      <c r="F7" s="222"/>
      <c r="G7" s="222"/>
      <c r="H7" s="222"/>
      <c r="L7" s="20"/>
    </row>
    <row r="8" spans="2:46" s="1" customFormat="1" ht="12" customHeight="1">
      <c r="B8" s="29"/>
      <c r="D8" s="26" t="s">
        <v>123</v>
      </c>
      <c r="L8" s="29"/>
    </row>
    <row r="9" spans="2:46" s="1" customFormat="1" ht="16.5" customHeight="1">
      <c r="B9" s="29"/>
      <c r="E9" s="211" t="s">
        <v>3552</v>
      </c>
      <c r="F9" s="220"/>
      <c r="G9" s="220"/>
      <c r="H9" s="220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6" t="s">
        <v>15</v>
      </c>
      <c r="F11" s="24" t="s">
        <v>16</v>
      </c>
      <c r="I11" s="26" t="s">
        <v>17</v>
      </c>
      <c r="J11" s="24" t="s">
        <v>1</v>
      </c>
      <c r="L11" s="29"/>
    </row>
    <row r="12" spans="2:46" s="1" customFormat="1" ht="12" customHeight="1">
      <c r="B12" s="29"/>
      <c r="D12" s="26" t="s">
        <v>19</v>
      </c>
      <c r="F12" s="24"/>
      <c r="I12" s="26" t="s">
        <v>20</v>
      </c>
      <c r="J12" s="49">
        <f>'Rekapitulace stavby'!AN8</f>
        <v>0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6" t="s">
        <v>21</v>
      </c>
      <c r="I14" s="26" t="s">
        <v>22</v>
      </c>
      <c r="J14" s="24" t="s">
        <v>1</v>
      </c>
      <c r="L14" s="29"/>
    </row>
    <row r="15" spans="2:46" s="1" customFormat="1" ht="18" customHeight="1">
      <c r="B15" s="29"/>
      <c r="E15" s="24"/>
      <c r="I15" s="26" t="s">
        <v>23</v>
      </c>
      <c r="J15" s="24" t="s">
        <v>1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6" t="s">
        <v>24</v>
      </c>
      <c r="I17" s="26" t="s">
        <v>22</v>
      </c>
      <c r="J17" s="24" t="str">
        <f>'Rekapitulace stavby'!AN13</f>
        <v/>
      </c>
      <c r="L17" s="29"/>
    </row>
    <row r="18" spans="2:12" s="1" customFormat="1" ht="18" customHeight="1">
      <c r="B18" s="29"/>
      <c r="E18" s="195" t="str">
        <f>'Rekapitulace stavby'!E14</f>
        <v xml:space="preserve"> </v>
      </c>
      <c r="F18" s="195"/>
      <c r="G18" s="195"/>
      <c r="H18" s="195"/>
      <c r="I18" s="26" t="s">
        <v>23</v>
      </c>
      <c r="J18" s="24" t="str">
        <f>'Rekapitulace stavby'!AN14</f>
        <v/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6" t="s">
        <v>26</v>
      </c>
      <c r="I20" s="26" t="s">
        <v>22</v>
      </c>
      <c r="J20" s="24"/>
      <c r="L20" s="29"/>
    </row>
    <row r="21" spans="2:12" s="1" customFormat="1" ht="18" customHeight="1">
      <c r="B21" s="29"/>
      <c r="E21" s="24"/>
      <c r="I21" s="26" t="s">
        <v>23</v>
      </c>
      <c r="J21" s="24"/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6" t="s">
        <v>28</v>
      </c>
      <c r="I23" s="26" t="s">
        <v>22</v>
      </c>
      <c r="J23" s="24" t="s">
        <v>29</v>
      </c>
      <c r="L23" s="29"/>
    </row>
    <row r="24" spans="2:12" s="1" customFormat="1" ht="18" customHeight="1">
      <c r="B24" s="29"/>
      <c r="E24" s="24" t="s">
        <v>30</v>
      </c>
      <c r="I24" s="26" t="s">
        <v>23</v>
      </c>
      <c r="J24" s="24" t="s">
        <v>1</v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6" t="s">
        <v>31</v>
      </c>
      <c r="L26" s="29"/>
    </row>
    <row r="27" spans="2:12" s="7" customFormat="1" ht="16.5" customHeight="1">
      <c r="B27" s="87"/>
      <c r="E27" s="197" t="s">
        <v>1</v>
      </c>
      <c r="F27" s="197"/>
      <c r="G27" s="197"/>
      <c r="H27" s="197"/>
      <c r="L27" s="87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8" t="s">
        <v>32</v>
      </c>
      <c r="J30" s="63">
        <f>ROUND(J119, 2)</f>
        <v>19546.830000000002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34</v>
      </c>
      <c r="I32" s="32" t="s">
        <v>33</v>
      </c>
      <c r="J32" s="32" t="s">
        <v>35</v>
      </c>
      <c r="L32" s="29"/>
    </row>
    <row r="33" spans="2:12" s="1" customFormat="1" ht="14.45" customHeight="1">
      <c r="B33" s="29"/>
      <c r="D33" s="52" t="s">
        <v>36</v>
      </c>
      <c r="E33" s="26" t="s">
        <v>37</v>
      </c>
      <c r="F33" s="89">
        <f>ROUND((SUM(BE119:BE163)),  2)</f>
        <v>0</v>
      </c>
      <c r="I33" s="90">
        <v>0.21</v>
      </c>
      <c r="J33" s="89">
        <f>ROUND(((SUM(BE119:BE163))*I33),  2)</f>
        <v>0</v>
      </c>
      <c r="L33" s="29"/>
    </row>
    <row r="34" spans="2:12" s="1" customFormat="1" ht="14.45" customHeight="1">
      <c r="B34" s="29"/>
      <c r="E34" s="26" t="s">
        <v>38</v>
      </c>
      <c r="F34" s="89">
        <f>ROUND((SUM(BF119:BF163)),  2)</f>
        <v>19546.830000000002</v>
      </c>
      <c r="I34" s="90">
        <v>0.12</v>
      </c>
      <c r="J34" s="89">
        <f>ROUND(((SUM(BF119:BF163))*I34),  2)</f>
        <v>2345.62</v>
      </c>
      <c r="L34" s="29"/>
    </row>
    <row r="35" spans="2:12" s="1" customFormat="1" ht="14.45" hidden="1" customHeight="1">
      <c r="B35" s="29"/>
      <c r="E35" s="26" t="s">
        <v>39</v>
      </c>
      <c r="F35" s="89">
        <f>ROUND((SUM(BG119:BG163)),  2)</f>
        <v>0</v>
      </c>
      <c r="I35" s="90">
        <v>0.21</v>
      </c>
      <c r="J35" s="89">
        <f>0</f>
        <v>0</v>
      </c>
      <c r="L35" s="29"/>
    </row>
    <row r="36" spans="2:12" s="1" customFormat="1" ht="14.45" hidden="1" customHeight="1">
      <c r="B36" s="29"/>
      <c r="E36" s="26" t="s">
        <v>40</v>
      </c>
      <c r="F36" s="89">
        <f>ROUND((SUM(BH119:BH163)),  2)</f>
        <v>0</v>
      </c>
      <c r="I36" s="90">
        <v>0.12</v>
      </c>
      <c r="J36" s="89">
        <f>0</f>
        <v>0</v>
      </c>
      <c r="L36" s="29"/>
    </row>
    <row r="37" spans="2:12" s="1" customFormat="1" ht="14.45" hidden="1" customHeight="1">
      <c r="B37" s="29"/>
      <c r="E37" s="26" t="s">
        <v>41</v>
      </c>
      <c r="F37" s="89">
        <f>ROUND((SUM(BI119:BI163)),  2)</f>
        <v>0</v>
      </c>
      <c r="I37" s="90">
        <v>0</v>
      </c>
      <c r="J37" s="89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1"/>
      <c r="D39" s="92" t="s">
        <v>42</v>
      </c>
      <c r="E39" s="54"/>
      <c r="F39" s="54"/>
      <c r="G39" s="93" t="s">
        <v>43</v>
      </c>
      <c r="H39" s="94" t="s">
        <v>44</v>
      </c>
      <c r="I39" s="54"/>
      <c r="J39" s="95">
        <f>SUM(J30:J37)</f>
        <v>21892.45</v>
      </c>
      <c r="K39" s="96"/>
      <c r="L39" s="29"/>
    </row>
    <row r="40" spans="2:12" s="1" customFormat="1" ht="14.45" customHeight="1">
      <c r="B40" s="29"/>
      <c r="L40" s="29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29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9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29"/>
      <c r="D61" s="40" t="s">
        <v>47</v>
      </c>
      <c r="E61" s="31"/>
      <c r="F61" s="97" t="s">
        <v>48</v>
      </c>
      <c r="G61" s="40" t="s">
        <v>47</v>
      </c>
      <c r="H61" s="31"/>
      <c r="I61" s="31"/>
      <c r="J61" s="98" t="s">
        <v>48</v>
      </c>
      <c r="K61" s="31"/>
      <c r="L61" s="29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29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9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29"/>
      <c r="D76" s="40" t="s">
        <v>47</v>
      </c>
      <c r="E76" s="31"/>
      <c r="F76" s="97" t="s">
        <v>48</v>
      </c>
      <c r="G76" s="40" t="s">
        <v>47</v>
      </c>
      <c r="H76" s="31"/>
      <c r="I76" s="31"/>
      <c r="J76" s="98" t="s">
        <v>48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21" t="s">
        <v>134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6" t="s">
        <v>14</v>
      </c>
      <c r="L84" s="29"/>
    </row>
    <row r="85" spans="2:47" s="1" customFormat="1" ht="16.5" customHeight="1">
      <c r="B85" s="29"/>
      <c r="E85" s="221" t="str">
        <f>E7</f>
        <v>Rodinný dům</v>
      </c>
      <c r="F85" s="222"/>
      <c r="G85" s="222"/>
      <c r="H85" s="222"/>
      <c r="L85" s="29"/>
    </row>
    <row r="86" spans="2:47" s="1" customFormat="1" ht="12" customHeight="1">
      <c r="B86" s="29"/>
      <c r="C86" s="26" t="s">
        <v>123</v>
      </c>
      <c r="L86" s="29"/>
    </row>
    <row r="87" spans="2:47" s="1" customFormat="1" ht="16.5" customHeight="1">
      <c r="B87" s="29"/>
      <c r="E87" s="211" t="str">
        <f>E9</f>
        <v>SO.07 - Přípojka elektro</v>
      </c>
      <c r="F87" s="220"/>
      <c r="G87" s="220"/>
      <c r="H87" s="220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6" t="s">
        <v>19</v>
      </c>
      <c r="F89" s="24">
        <f>F12</f>
        <v>0</v>
      </c>
      <c r="I89" s="26" t="s">
        <v>20</v>
      </c>
      <c r="J89" s="49">
        <f>IF(J12="","",J12)</f>
        <v>0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6" t="s">
        <v>21</v>
      </c>
      <c r="F91" s="24">
        <f>E15</f>
        <v>0</v>
      </c>
      <c r="I91" s="26" t="s">
        <v>26</v>
      </c>
      <c r="J91" s="27">
        <f>E21</f>
        <v>0</v>
      </c>
      <c r="L91" s="29"/>
    </row>
    <row r="92" spans="2:47" s="1" customFormat="1" ht="15.2" customHeight="1">
      <c r="B92" s="29"/>
      <c r="C92" s="26" t="s">
        <v>24</v>
      </c>
      <c r="F92" s="24" t="str">
        <f>IF(E18="","",E18)</f>
        <v xml:space="preserve"> </v>
      </c>
      <c r="I92" s="26" t="s">
        <v>28</v>
      </c>
      <c r="J92" s="27" t="str">
        <f>E24</f>
        <v>Adam Růžička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9" t="s">
        <v>135</v>
      </c>
      <c r="D94" s="91"/>
      <c r="E94" s="91"/>
      <c r="F94" s="91"/>
      <c r="G94" s="91"/>
      <c r="H94" s="91"/>
      <c r="I94" s="91"/>
      <c r="J94" s="100" t="s">
        <v>136</v>
      </c>
      <c r="K94" s="91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101" t="s">
        <v>137</v>
      </c>
      <c r="J96" s="63">
        <f>J119</f>
        <v>19546.830000000002</v>
      </c>
      <c r="L96" s="29"/>
      <c r="AU96" s="17" t="s">
        <v>138</v>
      </c>
    </row>
    <row r="97" spans="2:12" s="8" customFormat="1" ht="24.95" customHeight="1">
      <c r="B97" s="102"/>
      <c r="D97" s="103" t="s">
        <v>3553</v>
      </c>
      <c r="E97" s="104"/>
      <c r="F97" s="104"/>
      <c r="G97" s="104"/>
      <c r="H97" s="104"/>
      <c r="I97" s="104"/>
      <c r="J97" s="105">
        <f>J120</f>
        <v>16432.000000000004</v>
      </c>
      <c r="L97" s="102"/>
    </row>
    <row r="98" spans="2:12" s="8" customFormat="1" ht="24.95" customHeight="1">
      <c r="B98" s="102"/>
      <c r="D98" s="103" t="s">
        <v>139</v>
      </c>
      <c r="E98" s="104"/>
      <c r="F98" s="104"/>
      <c r="G98" s="104"/>
      <c r="H98" s="104"/>
      <c r="I98" s="104"/>
      <c r="J98" s="105">
        <f>J159</f>
        <v>3114.83</v>
      </c>
      <c r="L98" s="102"/>
    </row>
    <row r="99" spans="2:12" s="9" customFormat="1" ht="19.899999999999999" customHeight="1">
      <c r="B99" s="106"/>
      <c r="D99" s="107" t="s">
        <v>140</v>
      </c>
      <c r="E99" s="108"/>
      <c r="F99" s="108"/>
      <c r="G99" s="108"/>
      <c r="H99" s="108"/>
      <c r="I99" s="108"/>
      <c r="J99" s="109">
        <f>J160</f>
        <v>3114.83</v>
      </c>
      <c r="L99" s="106"/>
    </row>
    <row r="100" spans="2:12" s="1" customFormat="1" ht="21.75" customHeight="1">
      <c r="B100" s="29"/>
      <c r="L100" s="29"/>
    </row>
    <row r="101" spans="2:12" s="1" customFormat="1" ht="6.95" customHeight="1"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29"/>
    </row>
    <row r="105" spans="2:12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9"/>
    </row>
    <row r="106" spans="2:12" s="1" customFormat="1" ht="24.95" customHeight="1">
      <c r="B106" s="29"/>
      <c r="C106" s="21" t="s">
        <v>167</v>
      </c>
      <c r="L106" s="29"/>
    </row>
    <row r="107" spans="2:12" s="1" customFormat="1" ht="6.95" customHeight="1">
      <c r="B107" s="29"/>
      <c r="L107" s="29"/>
    </row>
    <row r="108" spans="2:12" s="1" customFormat="1" ht="12" customHeight="1">
      <c r="B108" s="29"/>
      <c r="C108" s="26" t="s">
        <v>14</v>
      </c>
      <c r="L108" s="29"/>
    </row>
    <row r="109" spans="2:12" s="1" customFormat="1" ht="16.5" customHeight="1">
      <c r="B109" s="29"/>
      <c r="E109" s="221" t="str">
        <f>E7</f>
        <v>Rodinný dům</v>
      </c>
      <c r="F109" s="222"/>
      <c r="G109" s="222"/>
      <c r="H109" s="222"/>
      <c r="L109" s="29"/>
    </row>
    <row r="110" spans="2:12" s="1" customFormat="1" ht="12" customHeight="1">
      <c r="B110" s="29"/>
      <c r="C110" s="26" t="s">
        <v>123</v>
      </c>
      <c r="L110" s="29"/>
    </row>
    <row r="111" spans="2:12" s="1" customFormat="1" ht="16.5" customHeight="1">
      <c r="B111" s="29"/>
      <c r="E111" s="211" t="str">
        <f>E9</f>
        <v>SO.07 - Přípojka elektro</v>
      </c>
      <c r="F111" s="220"/>
      <c r="G111" s="220"/>
      <c r="H111" s="220"/>
      <c r="L111" s="29"/>
    </row>
    <row r="112" spans="2:12" s="1" customFormat="1" ht="6.95" customHeight="1">
      <c r="B112" s="29"/>
      <c r="L112" s="29"/>
    </row>
    <row r="113" spans="2:65" s="1" customFormat="1" ht="12" customHeight="1">
      <c r="B113" s="29"/>
      <c r="C113" s="26" t="s">
        <v>19</v>
      </c>
      <c r="F113" s="24">
        <f>F12</f>
        <v>0</v>
      </c>
      <c r="I113" s="26" t="s">
        <v>20</v>
      </c>
      <c r="J113" s="49">
        <f>IF(J12="","",J12)</f>
        <v>0</v>
      </c>
      <c r="L113" s="29"/>
    </row>
    <row r="114" spans="2:65" s="1" customFormat="1" ht="6.95" customHeight="1">
      <c r="B114" s="29"/>
      <c r="L114" s="29"/>
    </row>
    <row r="115" spans="2:65" s="1" customFormat="1" ht="15.2" customHeight="1">
      <c r="B115" s="29"/>
      <c r="C115" s="26" t="s">
        <v>21</v>
      </c>
      <c r="F115" s="24">
        <f>E15</f>
        <v>0</v>
      </c>
      <c r="I115" s="26" t="s">
        <v>26</v>
      </c>
      <c r="J115" s="27">
        <f>E21</f>
        <v>0</v>
      </c>
      <c r="L115" s="29"/>
    </row>
    <row r="116" spans="2:65" s="1" customFormat="1" ht="15.2" customHeight="1">
      <c r="B116" s="29"/>
      <c r="C116" s="26" t="s">
        <v>24</v>
      </c>
      <c r="F116" s="24" t="str">
        <f>IF(E18="","",E18)</f>
        <v xml:space="preserve"> </v>
      </c>
      <c r="I116" s="26" t="s">
        <v>28</v>
      </c>
      <c r="J116" s="27" t="str">
        <f>E24</f>
        <v>Adam Růžička</v>
      </c>
      <c r="L116" s="29"/>
    </row>
    <row r="117" spans="2:65" s="1" customFormat="1" ht="10.35" customHeight="1">
      <c r="B117" s="29"/>
      <c r="L117" s="29"/>
    </row>
    <row r="118" spans="2:65" s="10" customFormat="1" ht="29.25" customHeight="1">
      <c r="B118" s="110"/>
      <c r="C118" s="111" t="s">
        <v>168</v>
      </c>
      <c r="D118" s="112" t="s">
        <v>57</v>
      </c>
      <c r="E118" s="112" t="s">
        <v>53</v>
      </c>
      <c r="F118" s="112" t="s">
        <v>54</v>
      </c>
      <c r="G118" s="112" t="s">
        <v>169</v>
      </c>
      <c r="H118" s="112" t="s">
        <v>170</v>
      </c>
      <c r="I118" s="112" t="s">
        <v>171</v>
      </c>
      <c r="J118" s="112" t="s">
        <v>136</v>
      </c>
      <c r="K118" s="113" t="s">
        <v>172</v>
      </c>
      <c r="L118" s="110"/>
      <c r="M118" s="56" t="s">
        <v>1</v>
      </c>
      <c r="N118" s="57" t="s">
        <v>36</v>
      </c>
      <c r="O118" s="57" t="s">
        <v>173</v>
      </c>
      <c r="P118" s="57" t="s">
        <v>174</v>
      </c>
      <c r="Q118" s="57" t="s">
        <v>175</v>
      </c>
      <c r="R118" s="57" t="s">
        <v>176</v>
      </c>
      <c r="S118" s="57" t="s">
        <v>177</v>
      </c>
      <c r="T118" s="58" t="s">
        <v>178</v>
      </c>
    </row>
    <row r="119" spans="2:65" s="1" customFormat="1" ht="22.9" customHeight="1">
      <c r="B119" s="29"/>
      <c r="C119" s="61" t="s">
        <v>179</v>
      </c>
      <c r="J119" s="114">
        <f>BK119</f>
        <v>19546.830000000002</v>
      </c>
      <c r="L119" s="29"/>
      <c r="M119" s="59"/>
      <c r="N119" s="50"/>
      <c r="O119" s="50"/>
      <c r="P119" s="115">
        <f>P120+P159</f>
        <v>5.390282</v>
      </c>
      <c r="Q119" s="50"/>
      <c r="R119" s="115">
        <f>R120+R159</f>
        <v>5.4595209900000006</v>
      </c>
      <c r="S119" s="50"/>
      <c r="T119" s="116">
        <f>T120+T159</f>
        <v>0</v>
      </c>
      <c r="AT119" s="17" t="s">
        <v>71</v>
      </c>
      <c r="AU119" s="17" t="s">
        <v>138</v>
      </c>
      <c r="BK119" s="117">
        <f>BK120+BK159</f>
        <v>19546.830000000002</v>
      </c>
    </row>
    <row r="120" spans="2:65" s="11" customFormat="1" ht="25.9" customHeight="1">
      <c r="B120" s="118"/>
      <c r="D120" s="119" t="s">
        <v>71</v>
      </c>
      <c r="E120" s="120" t="s">
        <v>3207</v>
      </c>
      <c r="F120" s="120" t="s">
        <v>3554</v>
      </c>
      <c r="J120" s="121">
        <f>BK120</f>
        <v>16432.000000000004</v>
      </c>
      <c r="L120" s="118"/>
      <c r="M120" s="122"/>
      <c r="P120" s="123">
        <f>SUM(P121:P158)</f>
        <v>1.5059119999999999</v>
      </c>
      <c r="R120" s="123">
        <f>SUM(R121:R158)</f>
        <v>5.4595209900000006</v>
      </c>
      <c r="T120" s="124">
        <f>SUM(T121:T158)</f>
        <v>0</v>
      </c>
      <c r="AR120" s="119" t="s">
        <v>80</v>
      </c>
      <c r="AT120" s="125" t="s">
        <v>71</v>
      </c>
      <c r="AU120" s="125" t="s">
        <v>72</v>
      </c>
      <c r="AY120" s="119" t="s">
        <v>182</v>
      </c>
      <c r="BK120" s="126">
        <f>SUM(BK121:BK158)</f>
        <v>16432.000000000004</v>
      </c>
    </row>
    <row r="121" spans="2:65" s="1" customFormat="1" ht="37.9" customHeight="1">
      <c r="B121" s="29"/>
      <c r="C121" s="129" t="s">
        <v>80</v>
      </c>
      <c r="D121" s="129" t="s">
        <v>184</v>
      </c>
      <c r="E121" s="130" t="s">
        <v>3555</v>
      </c>
      <c r="F121" s="131" t="s">
        <v>3556</v>
      </c>
      <c r="G121" s="132" t="s">
        <v>296</v>
      </c>
      <c r="H121" s="133">
        <v>25.963999999999999</v>
      </c>
      <c r="I121" s="134">
        <v>35.5</v>
      </c>
      <c r="J121" s="134">
        <f>ROUND(I121*H121,2)</f>
        <v>921.72</v>
      </c>
      <c r="K121" s="131" t="s">
        <v>188</v>
      </c>
      <c r="L121" s="29"/>
      <c r="M121" s="135" t="s">
        <v>1</v>
      </c>
      <c r="N121" s="136" t="s">
        <v>38</v>
      </c>
      <c r="O121" s="137">
        <v>5.8000000000000003E-2</v>
      </c>
      <c r="P121" s="137">
        <f>O121*H121</f>
        <v>1.5059119999999999</v>
      </c>
      <c r="Q121" s="137">
        <v>0</v>
      </c>
      <c r="R121" s="137">
        <f>Q121*H121</f>
        <v>0</v>
      </c>
      <c r="S121" s="137">
        <v>0</v>
      </c>
      <c r="T121" s="138">
        <f>S121*H121</f>
        <v>0</v>
      </c>
      <c r="AR121" s="139" t="s">
        <v>189</v>
      </c>
      <c r="AT121" s="139" t="s">
        <v>184</v>
      </c>
      <c r="AU121" s="139" t="s">
        <v>80</v>
      </c>
      <c r="AY121" s="17" t="s">
        <v>182</v>
      </c>
      <c r="BE121" s="140">
        <f>IF(N121="základní",J121,0)</f>
        <v>0</v>
      </c>
      <c r="BF121" s="140">
        <f>IF(N121="snížená",J121,0)</f>
        <v>921.72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7" t="s">
        <v>190</v>
      </c>
      <c r="BK121" s="140">
        <f>ROUND(I121*H121,2)</f>
        <v>921.72</v>
      </c>
      <c r="BL121" s="17" t="s">
        <v>189</v>
      </c>
      <c r="BM121" s="139" t="s">
        <v>3557</v>
      </c>
    </row>
    <row r="122" spans="2:65" s="1" customFormat="1" ht="29.25">
      <c r="B122" s="29"/>
      <c r="D122" s="141" t="s">
        <v>192</v>
      </c>
      <c r="F122" s="142" t="s">
        <v>3558</v>
      </c>
      <c r="L122" s="29"/>
      <c r="M122" s="143"/>
      <c r="T122" s="53"/>
      <c r="AT122" s="17" t="s">
        <v>192</v>
      </c>
      <c r="AU122" s="17" t="s">
        <v>80</v>
      </c>
    </row>
    <row r="123" spans="2:65" s="1" customFormat="1">
      <c r="B123" s="29"/>
      <c r="D123" s="144" t="s">
        <v>194</v>
      </c>
      <c r="F123" s="145" t="s">
        <v>3559</v>
      </c>
      <c r="L123" s="29"/>
      <c r="M123" s="143"/>
      <c r="T123" s="53"/>
      <c r="AT123" s="17" t="s">
        <v>194</v>
      </c>
      <c r="AU123" s="17" t="s">
        <v>80</v>
      </c>
    </row>
    <row r="124" spans="2:65" s="12" customFormat="1">
      <c r="B124" s="146"/>
      <c r="D124" s="141" t="s">
        <v>196</v>
      </c>
      <c r="E124" s="147" t="s">
        <v>1</v>
      </c>
      <c r="F124" s="148" t="s">
        <v>3511</v>
      </c>
      <c r="H124" s="147" t="s">
        <v>1</v>
      </c>
      <c r="L124" s="146"/>
      <c r="M124" s="149"/>
      <c r="T124" s="150"/>
      <c r="AT124" s="147" t="s">
        <v>196</v>
      </c>
      <c r="AU124" s="147" t="s">
        <v>80</v>
      </c>
      <c r="AV124" s="12" t="s">
        <v>80</v>
      </c>
      <c r="AW124" s="12" t="s">
        <v>27</v>
      </c>
      <c r="AX124" s="12" t="s">
        <v>72</v>
      </c>
      <c r="AY124" s="147" t="s">
        <v>182</v>
      </c>
    </row>
    <row r="125" spans="2:65" s="13" customFormat="1">
      <c r="B125" s="151"/>
      <c r="D125" s="141" t="s">
        <v>196</v>
      </c>
      <c r="E125" s="152" t="s">
        <v>1</v>
      </c>
      <c r="F125" s="153" t="s">
        <v>3560</v>
      </c>
      <c r="H125" s="154">
        <v>25.963999999999999</v>
      </c>
      <c r="L125" s="151"/>
      <c r="M125" s="155"/>
      <c r="T125" s="156"/>
      <c r="AT125" s="152" t="s">
        <v>196</v>
      </c>
      <c r="AU125" s="152" t="s">
        <v>80</v>
      </c>
      <c r="AV125" s="13" t="s">
        <v>190</v>
      </c>
      <c r="AW125" s="13" t="s">
        <v>27</v>
      </c>
      <c r="AX125" s="13" t="s">
        <v>80</v>
      </c>
      <c r="AY125" s="152" t="s">
        <v>182</v>
      </c>
    </row>
    <row r="126" spans="2:65" s="1" customFormat="1" ht="24.2" customHeight="1">
      <c r="B126" s="29"/>
      <c r="C126" s="163" t="s">
        <v>233</v>
      </c>
      <c r="D126" s="163" t="s">
        <v>325</v>
      </c>
      <c r="E126" s="164" t="s">
        <v>3561</v>
      </c>
      <c r="F126" s="165" t="s">
        <v>3562</v>
      </c>
      <c r="G126" s="166" t="s">
        <v>296</v>
      </c>
      <c r="H126" s="167">
        <v>29.859000000000002</v>
      </c>
      <c r="I126" s="168">
        <v>99.4</v>
      </c>
      <c r="J126" s="168">
        <f>ROUND(I126*H126,2)</f>
        <v>2967.98</v>
      </c>
      <c r="K126" s="165" t="s">
        <v>188</v>
      </c>
      <c r="L126" s="169"/>
      <c r="M126" s="170" t="s">
        <v>1</v>
      </c>
      <c r="N126" s="171" t="s">
        <v>38</v>
      </c>
      <c r="O126" s="137">
        <v>0</v>
      </c>
      <c r="P126" s="137">
        <f>O126*H126</f>
        <v>0</v>
      </c>
      <c r="Q126" s="137">
        <v>9.5E-4</v>
      </c>
      <c r="R126" s="137">
        <f>Q126*H126</f>
        <v>2.836605E-2</v>
      </c>
      <c r="S126" s="137">
        <v>0</v>
      </c>
      <c r="T126" s="138">
        <f>S126*H126</f>
        <v>0</v>
      </c>
      <c r="AR126" s="139" t="s">
        <v>202</v>
      </c>
      <c r="AT126" s="139" t="s">
        <v>325</v>
      </c>
      <c r="AU126" s="139" t="s">
        <v>80</v>
      </c>
      <c r="AY126" s="17" t="s">
        <v>182</v>
      </c>
      <c r="BE126" s="140">
        <f>IF(N126="základní",J126,0)</f>
        <v>0</v>
      </c>
      <c r="BF126" s="140">
        <f>IF(N126="snížená",J126,0)</f>
        <v>2967.98</v>
      </c>
      <c r="BG126" s="140">
        <f>IF(N126="zákl. přenesená",J126,0)</f>
        <v>0</v>
      </c>
      <c r="BH126" s="140">
        <f>IF(N126="sníž. přenesená",J126,0)</f>
        <v>0</v>
      </c>
      <c r="BI126" s="140">
        <f>IF(N126="nulová",J126,0)</f>
        <v>0</v>
      </c>
      <c r="BJ126" s="17" t="s">
        <v>190</v>
      </c>
      <c r="BK126" s="140">
        <f>ROUND(I126*H126,2)</f>
        <v>2967.98</v>
      </c>
      <c r="BL126" s="17" t="s">
        <v>189</v>
      </c>
      <c r="BM126" s="139" t="s">
        <v>3563</v>
      </c>
    </row>
    <row r="127" spans="2:65" s="1" customFormat="1" ht="19.5">
      <c r="B127" s="29"/>
      <c r="D127" s="141" t="s">
        <v>192</v>
      </c>
      <c r="F127" s="142" t="s">
        <v>3562</v>
      </c>
      <c r="L127" s="29"/>
      <c r="M127" s="143"/>
      <c r="T127" s="53"/>
      <c r="AT127" s="17" t="s">
        <v>192</v>
      </c>
      <c r="AU127" s="17" t="s">
        <v>80</v>
      </c>
    </row>
    <row r="128" spans="2:65" s="13" customFormat="1">
      <c r="B128" s="151"/>
      <c r="D128" s="141" t="s">
        <v>196</v>
      </c>
      <c r="F128" s="153" t="s">
        <v>3564</v>
      </c>
      <c r="H128" s="154">
        <v>29.859000000000002</v>
      </c>
      <c r="L128" s="151"/>
      <c r="M128" s="155"/>
      <c r="T128" s="156"/>
      <c r="AT128" s="152" t="s">
        <v>196</v>
      </c>
      <c r="AU128" s="152" t="s">
        <v>80</v>
      </c>
      <c r="AV128" s="13" t="s">
        <v>190</v>
      </c>
      <c r="AW128" s="13" t="s">
        <v>4</v>
      </c>
      <c r="AX128" s="13" t="s">
        <v>80</v>
      </c>
      <c r="AY128" s="152" t="s">
        <v>182</v>
      </c>
    </row>
    <row r="129" spans="2:65" s="1" customFormat="1" ht="21.75" customHeight="1">
      <c r="B129" s="29"/>
      <c r="C129" s="129" t="s">
        <v>106</v>
      </c>
      <c r="D129" s="129" t="s">
        <v>184</v>
      </c>
      <c r="E129" s="130" t="s">
        <v>3565</v>
      </c>
      <c r="F129" s="131" t="s">
        <v>3566</v>
      </c>
      <c r="G129" s="132" t="s">
        <v>3567</v>
      </c>
      <c r="H129" s="133">
        <v>2.5999999999999999E-2</v>
      </c>
      <c r="I129" s="134">
        <v>2130</v>
      </c>
      <c r="J129" s="134">
        <f>ROUND(I129*H129,2)</f>
        <v>55.38</v>
      </c>
      <c r="K129" s="131" t="s">
        <v>188</v>
      </c>
      <c r="L129" s="29"/>
      <c r="M129" s="135" t="s">
        <v>1</v>
      </c>
      <c r="N129" s="136" t="s">
        <v>38</v>
      </c>
      <c r="O129" s="137">
        <v>0</v>
      </c>
      <c r="P129" s="137">
        <f>O129*H129</f>
        <v>0</v>
      </c>
      <c r="Q129" s="137">
        <v>9.9000000000000008E-3</v>
      </c>
      <c r="R129" s="137">
        <f>Q129*H129</f>
        <v>2.5740000000000002E-4</v>
      </c>
      <c r="S129" s="137">
        <v>0</v>
      </c>
      <c r="T129" s="138">
        <f>S129*H129</f>
        <v>0</v>
      </c>
      <c r="AR129" s="139" t="s">
        <v>189</v>
      </c>
      <c r="AT129" s="139" t="s">
        <v>184</v>
      </c>
      <c r="AU129" s="139" t="s">
        <v>80</v>
      </c>
      <c r="AY129" s="17" t="s">
        <v>182</v>
      </c>
      <c r="BE129" s="140">
        <f>IF(N129="základní",J129,0)</f>
        <v>0</v>
      </c>
      <c r="BF129" s="140">
        <f>IF(N129="snížená",J129,0)</f>
        <v>55.38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7" t="s">
        <v>190</v>
      </c>
      <c r="BK129" s="140">
        <f>ROUND(I129*H129,2)</f>
        <v>55.38</v>
      </c>
      <c r="BL129" s="17" t="s">
        <v>189</v>
      </c>
      <c r="BM129" s="139" t="s">
        <v>3568</v>
      </c>
    </row>
    <row r="130" spans="2:65" s="1" customFormat="1">
      <c r="B130" s="29"/>
      <c r="D130" s="141" t="s">
        <v>192</v>
      </c>
      <c r="F130" s="142" t="s">
        <v>3566</v>
      </c>
      <c r="L130" s="29"/>
      <c r="M130" s="143"/>
      <c r="T130" s="53"/>
      <c r="AT130" s="17" t="s">
        <v>192</v>
      </c>
      <c r="AU130" s="17" t="s">
        <v>80</v>
      </c>
    </row>
    <row r="131" spans="2:65" s="1" customFormat="1">
      <c r="B131" s="29"/>
      <c r="D131" s="144" t="s">
        <v>194</v>
      </c>
      <c r="F131" s="145" t="s">
        <v>3569</v>
      </c>
      <c r="L131" s="29"/>
      <c r="M131" s="143"/>
      <c r="T131" s="53"/>
      <c r="AT131" s="17" t="s">
        <v>194</v>
      </c>
      <c r="AU131" s="17" t="s">
        <v>80</v>
      </c>
    </row>
    <row r="132" spans="2:65" s="12" customFormat="1">
      <c r="B132" s="146"/>
      <c r="D132" s="141" t="s">
        <v>196</v>
      </c>
      <c r="E132" s="147" t="s">
        <v>1</v>
      </c>
      <c r="F132" s="148" t="s">
        <v>3570</v>
      </c>
      <c r="H132" s="147" t="s">
        <v>1</v>
      </c>
      <c r="L132" s="146"/>
      <c r="M132" s="149"/>
      <c r="T132" s="150"/>
      <c r="AT132" s="147" t="s">
        <v>196</v>
      </c>
      <c r="AU132" s="147" t="s">
        <v>80</v>
      </c>
      <c r="AV132" s="12" t="s">
        <v>80</v>
      </c>
      <c r="AW132" s="12" t="s">
        <v>27</v>
      </c>
      <c r="AX132" s="12" t="s">
        <v>72</v>
      </c>
      <c r="AY132" s="147" t="s">
        <v>182</v>
      </c>
    </row>
    <row r="133" spans="2:65" s="13" customFormat="1">
      <c r="B133" s="151"/>
      <c r="D133" s="141" t="s">
        <v>196</v>
      </c>
      <c r="E133" s="152" t="s">
        <v>1</v>
      </c>
      <c r="F133" s="153" t="s">
        <v>3571</v>
      </c>
      <c r="H133" s="154">
        <v>2.5999999999999999E-2</v>
      </c>
      <c r="L133" s="151"/>
      <c r="M133" s="155"/>
      <c r="T133" s="156"/>
      <c r="AT133" s="152" t="s">
        <v>196</v>
      </c>
      <c r="AU133" s="152" t="s">
        <v>80</v>
      </c>
      <c r="AV133" s="13" t="s">
        <v>190</v>
      </c>
      <c r="AW133" s="13" t="s">
        <v>27</v>
      </c>
      <c r="AX133" s="13" t="s">
        <v>80</v>
      </c>
      <c r="AY133" s="152" t="s">
        <v>182</v>
      </c>
    </row>
    <row r="134" spans="2:65" s="1" customFormat="1" ht="24.2" customHeight="1">
      <c r="B134" s="29"/>
      <c r="C134" s="129" t="s">
        <v>189</v>
      </c>
      <c r="D134" s="129" t="s">
        <v>184</v>
      </c>
      <c r="E134" s="130" t="s">
        <v>3572</v>
      </c>
      <c r="F134" s="131" t="s">
        <v>3573</v>
      </c>
      <c r="G134" s="132" t="s">
        <v>205</v>
      </c>
      <c r="H134" s="133">
        <v>10.023</v>
      </c>
      <c r="I134" s="134">
        <v>444</v>
      </c>
      <c r="J134" s="134">
        <f>ROUND(I134*H134,2)</f>
        <v>4450.21</v>
      </c>
      <c r="K134" s="131" t="s">
        <v>188</v>
      </c>
      <c r="L134" s="29"/>
      <c r="M134" s="135" t="s">
        <v>1</v>
      </c>
      <c r="N134" s="136" t="s">
        <v>38</v>
      </c>
      <c r="O134" s="137">
        <v>0</v>
      </c>
      <c r="P134" s="137">
        <f>O134*H134</f>
        <v>0</v>
      </c>
      <c r="Q134" s="137">
        <v>0</v>
      </c>
      <c r="R134" s="137">
        <f>Q134*H134</f>
        <v>0</v>
      </c>
      <c r="S134" s="137">
        <v>0</v>
      </c>
      <c r="T134" s="138">
        <f>S134*H134</f>
        <v>0</v>
      </c>
      <c r="AR134" s="139" t="s">
        <v>189</v>
      </c>
      <c r="AT134" s="139" t="s">
        <v>184</v>
      </c>
      <c r="AU134" s="139" t="s">
        <v>80</v>
      </c>
      <c r="AY134" s="17" t="s">
        <v>182</v>
      </c>
      <c r="BE134" s="140">
        <f>IF(N134="základní",J134,0)</f>
        <v>0</v>
      </c>
      <c r="BF134" s="140">
        <f>IF(N134="snížená",J134,0)</f>
        <v>4450.21</v>
      </c>
      <c r="BG134" s="140">
        <f>IF(N134="zákl. přenesená",J134,0)</f>
        <v>0</v>
      </c>
      <c r="BH134" s="140">
        <f>IF(N134="sníž. přenesená",J134,0)</f>
        <v>0</v>
      </c>
      <c r="BI134" s="140">
        <f>IF(N134="nulová",J134,0)</f>
        <v>0</v>
      </c>
      <c r="BJ134" s="17" t="s">
        <v>190</v>
      </c>
      <c r="BK134" s="140">
        <f>ROUND(I134*H134,2)</f>
        <v>4450.21</v>
      </c>
      <c r="BL134" s="17" t="s">
        <v>189</v>
      </c>
      <c r="BM134" s="139" t="s">
        <v>3574</v>
      </c>
    </row>
    <row r="135" spans="2:65" s="1" customFormat="1" ht="19.5">
      <c r="B135" s="29"/>
      <c r="D135" s="141" t="s">
        <v>192</v>
      </c>
      <c r="F135" s="142" t="s">
        <v>3573</v>
      </c>
      <c r="L135" s="29"/>
      <c r="M135" s="143"/>
      <c r="T135" s="53"/>
      <c r="AT135" s="17" t="s">
        <v>192</v>
      </c>
      <c r="AU135" s="17" t="s">
        <v>80</v>
      </c>
    </row>
    <row r="136" spans="2:65" s="1" customFormat="1">
      <c r="B136" s="29"/>
      <c r="D136" s="144" t="s">
        <v>194</v>
      </c>
      <c r="F136" s="145" t="s">
        <v>3575</v>
      </c>
      <c r="L136" s="29"/>
      <c r="M136" s="143"/>
      <c r="T136" s="53"/>
      <c r="AT136" s="17" t="s">
        <v>194</v>
      </c>
      <c r="AU136" s="17" t="s">
        <v>80</v>
      </c>
    </row>
    <row r="137" spans="2:65" s="12" customFormat="1">
      <c r="B137" s="146"/>
      <c r="D137" s="141" t="s">
        <v>196</v>
      </c>
      <c r="E137" s="147" t="s">
        <v>1</v>
      </c>
      <c r="F137" s="148" t="s">
        <v>3340</v>
      </c>
      <c r="H137" s="147" t="s">
        <v>1</v>
      </c>
      <c r="L137" s="146"/>
      <c r="M137" s="149"/>
      <c r="T137" s="150"/>
      <c r="AT137" s="147" t="s">
        <v>196</v>
      </c>
      <c r="AU137" s="147" t="s">
        <v>80</v>
      </c>
      <c r="AV137" s="12" t="s">
        <v>80</v>
      </c>
      <c r="AW137" s="12" t="s">
        <v>27</v>
      </c>
      <c r="AX137" s="12" t="s">
        <v>72</v>
      </c>
      <c r="AY137" s="147" t="s">
        <v>182</v>
      </c>
    </row>
    <row r="138" spans="2:65" s="13" customFormat="1">
      <c r="B138" s="151"/>
      <c r="D138" s="141" t="s">
        <v>196</v>
      </c>
      <c r="E138" s="152" t="s">
        <v>1</v>
      </c>
      <c r="F138" s="153" t="s">
        <v>3576</v>
      </c>
      <c r="H138" s="154">
        <v>10.023</v>
      </c>
      <c r="L138" s="151"/>
      <c r="M138" s="155"/>
      <c r="T138" s="156"/>
      <c r="AT138" s="152" t="s">
        <v>196</v>
      </c>
      <c r="AU138" s="152" t="s">
        <v>80</v>
      </c>
      <c r="AV138" s="13" t="s">
        <v>190</v>
      </c>
      <c r="AW138" s="13" t="s">
        <v>27</v>
      </c>
      <c r="AX138" s="13" t="s">
        <v>80</v>
      </c>
      <c r="AY138" s="152" t="s">
        <v>182</v>
      </c>
    </row>
    <row r="139" spans="2:65" s="1" customFormat="1" ht="24.2" customHeight="1">
      <c r="B139" s="29"/>
      <c r="C139" s="129" t="s">
        <v>636</v>
      </c>
      <c r="D139" s="129" t="s">
        <v>184</v>
      </c>
      <c r="E139" s="130" t="s">
        <v>3577</v>
      </c>
      <c r="F139" s="131" t="s">
        <v>3578</v>
      </c>
      <c r="G139" s="132" t="s">
        <v>205</v>
      </c>
      <c r="H139" s="133">
        <v>10.023</v>
      </c>
      <c r="I139" s="134">
        <v>248</v>
      </c>
      <c r="J139" s="134">
        <f>ROUND(I139*H139,2)</f>
        <v>2485.6999999999998</v>
      </c>
      <c r="K139" s="131" t="s">
        <v>188</v>
      </c>
      <c r="L139" s="29"/>
      <c r="M139" s="135" t="s">
        <v>1</v>
      </c>
      <c r="N139" s="136" t="s">
        <v>38</v>
      </c>
      <c r="O139" s="137">
        <v>0</v>
      </c>
      <c r="P139" s="137">
        <f>O139*H139</f>
        <v>0</v>
      </c>
      <c r="Q139" s="137">
        <v>0</v>
      </c>
      <c r="R139" s="137">
        <f>Q139*H139</f>
        <v>0</v>
      </c>
      <c r="S139" s="137">
        <v>0</v>
      </c>
      <c r="T139" s="138">
        <f>S139*H139</f>
        <v>0</v>
      </c>
      <c r="AR139" s="139" t="s">
        <v>189</v>
      </c>
      <c r="AT139" s="139" t="s">
        <v>184</v>
      </c>
      <c r="AU139" s="139" t="s">
        <v>80</v>
      </c>
      <c r="AY139" s="17" t="s">
        <v>182</v>
      </c>
      <c r="BE139" s="140">
        <f>IF(N139="základní",J139,0)</f>
        <v>0</v>
      </c>
      <c r="BF139" s="140">
        <f>IF(N139="snížená",J139,0)</f>
        <v>2485.6999999999998</v>
      </c>
      <c r="BG139" s="140">
        <f>IF(N139="zákl. přenesená",J139,0)</f>
        <v>0</v>
      </c>
      <c r="BH139" s="140">
        <f>IF(N139="sníž. přenesená",J139,0)</f>
        <v>0</v>
      </c>
      <c r="BI139" s="140">
        <f>IF(N139="nulová",J139,0)</f>
        <v>0</v>
      </c>
      <c r="BJ139" s="17" t="s">
        <v>190</v>
      </c>
      <c r="BK139" s="140">
        <f>ROUND(I139*H139,2)</f>
        <v>2485.6999999999998</v>
      </c>
      <c r="BL139" s="17" t="s">
        <v>189</v>
      </c>
      <c r="BM139" s="139" t="s">
        <v>3579</v>
      </c>
    </row>
    <row r="140" spans="2:65" s="1" customFormat="1" ht="19.5">
      <c r="B140" s="29"/>
      <c r="D140" s="141" t="s">
        <v>192</v>
      </c>
      <c r="F140" s="142" t="s">
        <v>3578</v>
      </c>
      <c r="L140" s="29"/>
      <c r="M140" s="143"/>
      <c r="T140" s="53"/>
      <c r="AT140" s="17" t="s">
        <v>192</v>
      </c>
      <c r="AU140" s="17" t="s">
        <v>80</v>
      </c>
    </row>
    <row r="141" spans="2:65" s="1" customFormat="1">
      <c r="B141" s="29"/>
      <c r="D141" s="144" t="s">
        <v>194</v>
      </c>
      <c r="F141" s="145" t="s">
        <v>3580</v>
      </c>
      <c r="L141" s="29"/>
      <c r="M141" s="143"/>
      <c r="T141" s="53"/>
      <c r="AT141" s="17" t="s">
        <v>194</v>
      </c>
      <c r="AU141" s="17" t="s">
        <v>80</v>
      </c>
    </row>
    <row r="142" spans="2:65" s="12" customFormat="1">
      <c r="B142" s="146"/>
      <c r="D142" s="141" t="s">
        <v>196</v>
      </c>
      <c r="E142" s="147" t="s">
        <v>1</v>
      </c>
      <c r="F142" s="148" t="s">
        <v>3340</v>
      </c>
      <c r="H142" s="147" t="s">
        <v>1</v>
      </c>
      <c r="L142" s="146"/>
      <c r="M142" s="149"/>
      <c r="T142" s="150"/>
      <c r="AT142" s="147" t="s">
        <v>196</v>
      </c>
      <c r="AU142" s="147" t="s">
        <v>80</v>
      </c>
      <c r="AV142" s="12" t="s">
        <v>80</v>
      </c>
      <c r="AW142" s="12" t="s">
        <v>27</v>
      </c>
      <c r="AX142" s="12" t="s">
        <v>72</v>
      </c>
      <c r="AY142" s="147" t="s">
        <v>182</v>
      </c>
    </row>
    <row r="143" spans="2:65" s="13" customFormat="1">
      <c r="B143" s="151"/>
      <c r="D143" s="141" t="s">
        <v>196</v>
      </c>
      <c r="E143" s="152" t="s">
        <v>1</v>
      </c>
      <c r="F143" s="153" t="s">
        <v>3576</v>
      </c>
      <c r="H143" s="154">
        <v>10.023</v>
      </c>
      <c r="L143" s="151"/>
      <c r="M143" s="155"/>
      <c r="T143" s="156"/>
      <c r="AT143" s="152" t="s">
        <v>196</v>
      </c>
      <c r="AU143" s="152" t="s">
        <v>80</v>
      </c>
      <c r="AV143" s="13" t="s">
        <v>190</v>
      </c>
      <c r="AW143" s="13" t="s">
        <v>27</v>
      </c>
      <c r="AX143" s="13" t="s">
        <v>80</v>
      </c>
      <c r="AY143" s="152" t="s">
        <v>182</v>
      </c>
    </row>
    <row r="144" spans="2:65" s="1" customFormat="1" ht="16.5" customHeight="1">
      <c r="B144" s="29"/>
      <c r="C144" s="129" t="s">
        <v>345</v>
      </c>
      <c r="D144" s="129" t="s">
        <v>184</v>
      </c>
      <c r="E144" s="130" t="s">
        <v>3581</v>
      </c>
      <c r="F144" s="131" t="s">
        <v>3582</v>
      </c>
      <c r="G144" s="132" t="s">
        <v>187</v>
      </c>
      <c r="H144" s="133">
        <v>12.529</v>
      </c>
      <c r="I144" s="134">
        <v>18.399999999999999</v>
      </c>
      <c r="J144" s="134">
        <f>ROUND(I144*H144,2)</f>
        <v>230.53</v>
      </c>
      <c r="K144" s="131" t="s">
        <v>188</v>
      </c>
      <c r="L144" s="29"/>
      <c r="M144" s="135" t="s">
        <v>1</v>
      </c>
      <c r="N144" s="136" t="s">
        <v>38</v>
      </c>
      <c r="O144" s="137">
        <v>0</v>
      </c>
      <c r="P144" s="137">
        <f>O144*H144</f>
        <v>0</v>
      </c>
      <c r="Q144" s="137">
        <v>3.0000000000000001E-5</v>
      </c>
      <c r="R144" s="137">
        <f>Q144*H144</f>
        <v>3.7586999999999999E-4</v>
      </c>
      <c r="S144" s="137">
        <v>0</v>
      </c>
      <c r="T144" s="138">
        <f>S144*H144</f>
        <v>0</v>
      </c>
      <c r="AR144" s="139" t="s">
        <v>189</v>
      </c>
      <c r="AT144" s="139" t="s">
        <v>184</v>
      </c>
      <c r="AU144" s="139" t="s">
        <v>80</v>
      </c>
      <c r="AY144" s="17" t="s">
        <v>182</v>
      </c>
      <c r="BE144" s="140">
        <f>IF(N144="základní",J144,0)</f>
        <v>0</v>
      </c>
      <c r="BF144" s="140">
        <f>IF(N144="snížená",J144,0)</f>
        <v>230.53</v>
      </c>
      <c r="BG144" s="140">
        <f>IF(N144="zákl. přenesená",J144,0)</f>
        <v>0</v>
      </c>
      <c r="BH144" s="140">
        <f>IF(N144="sníž. přenesená",J144,0)</f>
        <v>0</v>
      </c>
      <c r="BI144" s="140">
        <f>IF(N144="nulová",J144,0)</f>
        <v>0</v>
      </c>
      <c r="BJ144" s="17" t="s">
        <v>190</v>
      </c>
      <c r="BK144" s="140">
        <f>ROUND(I144*H144,2)</f>
        <v>230.53</v>
      </c>
      <c r="BL144" s="17" t="s">
        <v>189</v>
      </c>
      <c r="BM144" s="139" t="s">
        <v>3583</v>
      </c>
    </row>
    <row r="145" spans="2:65" s="1" customFormat="1">
      <c r="B145" s="29"/>
      <c r="D145" s="141" t="s">
        <v>192</v>
      </c>
      <c r="F145" s="142" t="s">
        <v>3582</v>
      </c>
      <c r="L145" s="29"/>
      <c r="M145" s="143"/>
      <c r="T145" s="53"/>
      <c r="AT145" s="17" t="s">
        <v>192</v>
      </c>
      <c r="AU145" s="17" t="s">
        <v>80</v>
      </c>
    </row>
    <row r="146" spans="2:65" s="1" customFormat="1">
      <c r="B146" s="29"/>
      <c r="D146" s="144" t="s">
        <v>194</v>
      </c>
      <c r="F146" s="145" t="s">
        <v>3584</v>
      </c>
      <c r="L146" s="29"/>
      <c r="M146" s="143"/>
      <c r="T146" s="53"/>
      <c r="AT146" s="17" t="s">
        <v>194</v>
      </c>
      <c r="AU146" s="17" t="s">
        <v>80</v>
      </c>
    </row>
    <row r="147" spans="2:65" s="12" customFormat="1">
      <c r="B147" s="146"/>
      <c r="D147" s="141" t="s">
        <v>196</v>
      </c>
      <c r="E147" s="147" t="s">
        <v>1</v>
      </c>
      <c r="F147" s="148" t="s">
        <v>3213</v>
      </c>
      <c r="H147" s="147" t="s">
        <v>1</v>
      </c>
      <c r="L147" s="146"/>
      <c r="M147" s="149"/>
      <c r="T147" s="150"/>
      <c r="AT147" s="147" t="s">
        <v>196</v>
      </c>
      <c r="AU147" s="147" t="s">
        <v>80</v>
      </c>
      <c r="AV147" s="12" t="s">
        <v>80</v>
      </c>
      <c r="AW147" s="12" t="s">
        <v>27</v>
      </c>
      <c r="AX147" s="12" t="s">
        <v>72</v>
      </c>
      <c r="AY147" s="147" t="s">
        <v>182</v>
      </c>
    </row>
    <row r="148" spans="2:65" s="13" customFormat="1">
      <c r="B148" s="151"/>
      <c r="D148" s="141" t="s">
        <v>196</v>
      </c>
      <c r="E148" s="152" t="s">
        <v>1</v>
      </c>
      <c r="F148" s="153" t="s">
        <v>3585</v>
      </c>
      <c r="H148" s="154">
        <v>12.529</v>
      </c>
      <c r="L148" s="151"/>
      <c r="M148" s="155"/>
      <c r="T148" s="156"/>
      <c r="AT148" s="152" t="s">
        <v>196</v>
      </c>
      <c r="AU148" s="152" t="s">
        <v>80</v>
      </c>
      <c r="AV148" s="13" t="s">
        <v>190</v>
      </c>
      <c r="AW148" s="13" t="s">
        <v>27</v>
      </c>
      <c r="AX148" s="13" t="s">
        <v>80</v>
      </c>
      <c r="AY148" s="152" t="s">
        <v>182</v>
      </c>
    </row>
    <row r="149" spans="2:65" s="1" customFormat="1" ht="24.2" customHeight="1">
      <c r="B149" s="29"/>
      <c r="C149" s="129" t="s">
        <v>2979</v>
      </c>
      <c r="D149" s="129" t="s">
        <v>184</v>
      </c>
      <c r="E149" s="130" t="s">
        <v>3586</v>
      </c>
      <c r="F149" s="131" t="s">
        <v>3587</v>
      </c>
      <c r="G149" s="132" t="s">
        <v>296</v>
      </c>
      <c r="H149" s="133">
        <v>20.881</v>
      </c>
      <c r="I149" s="134">
        <v>237</v>
      </c>
      <c r="J149" s="134">
        <f>ROUND(I149*H149,2)</f>
        <v>4948.8</v>
      </c>
      <c r="K149" s="131" t="s">
        <v>188</v>
      </c>
      <c r="L149" s="29"/>
      <c r="M149" s="135" t="s">
        <v>1</v>
      </c>
      <c r="N149" s="136" t="s">
        <v>38</v>
      </c>
      <c r="O149" s="137">
        <v>0</v>
      </c>
      <c r="P149" s="137">
        <f>O149*H149</f>
        <v>0</v>
      </c>
      <c r="Q149" s="137">
        <v>0.26</v>
      </c>
      <c r="R149" s="137">
        <f>Q149*H149</f>
        <v>5.4290600000000007</v>
      </c>
      <c r="S149" s="137">
        <v>0</v>
      </c>
      <c r="T149" s="138">
        <f>S149*H149</f>
        <v>0</v>
      </c>
      <c r="AR149" s="139" t="s">
        <v>189</v>
      </c>
      <c r="AT149" s="139" t="s">
        <v>184</v>
      </c>
      <c r="AU149" s="139" t="s">
        <v>80</v>
      </c>
      <c r="AY149" s="17" t="s">
        <v>182</v>
      </c>
      <c r="BE149" s="140">
        <f>IF(N149="základní",J149,0)</f>
        <v>0</v>
      </c>
      <c r="BF149" s="140">
        <f>IF(N149="snížená",J149,0)</f>
        <v>4948.8</v>
      </c>
      <c r="BG149" s="140">
        <f>IF(N149="zákl. přenesená",J149,0)</f>
        <v>0</v>
      </c>
      <c r="BH149" s="140">
        <f>IF(N149="sníž. přenesená",J149,0)</f>
        <v>0</v>
      </c>
      <c r="BI149" s="140">
        <f>IF(N149="nulová",J149,0)</f>
        <v>0</v>
      </c>
      <c r="BJ149" s="17" t="s">
        <v>190</v>
      </c>
      <c r="BK149" s="140">
        <f>ROUND(I149*H149,2)</f>
        <v>4948.8</v>
      </c>
      <c r="BL149" s="17" t="s">
        <v>189</v>
      </c>
      <c r="BM149" s="139" t="s">
        <v>3588</v>
      </c>
    </row>
    <row r="150" spans="2:65" s="1" customFormat="1" ht="19.5">
      <c r="B150" s="29"/>
      <c r="D150" s="141" t="s">
        <v>192</v>
      </c>
      <c r="F150" s="142" t="s">
        <v>3587</v>
      </c>
      <c r="L150" s="29"/>
      <c r="M150" s="143"/>
      <c r="T150" s="53"/>
      <c r="AT150" s="17" t="s">
        <v>192</v>
      </c>
      <c r="AU150" s="17" t="s">
        <v>80</v>
      </c>
    </row>
    <row r="151" spans="2:65" s="1" customFormat="1">
      <c r="B151" s="29"/>
      <c r="D151" s="144" t="s">
        <v>194</v>
      </c>
      <c r="F151" s="145" t="s">
        <v>3589</v>
      </c>
      <c r="L151" s="29"/>
      <c r="M151" s="143"/>
      <c r="T151" s="53"/>
      <c r="AT151" s="17" t="s">
        <v>194</v>
      </c>
      <c r="AU151" s="17" t="s">
        <v>80</v>
      </c>
    </row>
    <row r="152" spans="2:65" s="12" customFormat="1">
      <c r="B152" s="146"/>
      <c r="D152" s="141" t="s">
        <v>196</v>
      </c>
      <c r="E152" s="147" t="s">
        <v>1</v>
      </c>
      <c r="F152" s="148" t="s">
        <v>3511</v>
      </c>
      <c r="H152" s="147" t="s">
        <v>1</v>
      </c>
      <c r="L152" s="146"/>
      <c r="M152" s="149"/>
      <c r="T152" s="150"/>
      <c r="AT152" s="147" t="s">
        <v>196</v>
      </c>
      <c r="AU152" s="147" t="s">
        <v>80</v>
      </c>
      <c r="AV152" s="12" t="s">
        <v>80</v>
      </c>
      <c r="AW152" s="12" t="s">
        <v>27</v>
      </c>
      <c r="AX152" s="12" t="s">
        <v>72</v>
      </c>
      <c r="AY152" s="147" t="s">
        <v>182</v>
      </c>
    </row>
    <row r="153" spans="2:65" s="13" customFormat="1">
      <c r="B153" s="151"/>
      <c r="D153" s="141" t="s">
        <v>196</v>
      </c>
      <c r="E153" s="152" t="s">
        <v>1</v>
      </c>
      <c r="F153" s="153" t="s">
        <v>3590</v>
      </c>
      <c r="H153" s="154">
        <v>20.881</v>
      </c>
      <c r="L153" s="151"/>
      <c r="M153" s="155"/>
      <c r="T153" s="156"/>
      <c r="AT153" s="152" t="s">
        <v>196</v>
      </c>
      <c r="AU153" s="152" t="s">
        <v>80</v>
      </c>
      <c r="AV153" s="13" t="s">
        <v>190</v>
      </c>
      <c r="AW153" s="13" t="s">
        <v>27</v>
      </c>
      <c r="AX153" s="13" t="s">
        <v>80</v>
      </c>
      <c r="AY153" s="152" t="s">
        <v>182</v>
      </c>
    </row>
    <row r="154" spans="2:65" s="1" customFormat="1" ht="21.75" customHeight="1">
      <c r="B154" s="29"/>
      <c r="C154" s="129" t="s">
        <v>202</v>
      </c>
      <c r="D154" s="129" t="s">
        <v>184</v>
      </c>
      <c r="E154" s="130" t="s">
        <v>3547</v>
      </c>
      <c r="F154" s="131" t="s">
        <v>3548</v>
      </c>
      <c r="G154" s="132" t="s">
        <v>296</v>
      </c>
      <c r="H154" s="133">
        <v>20.881</v>
      </c>
      <c r="I154" s="134">
        <v>17.8</v>
      </c>
      <c r="J154" s="134">
        <f>ROUND(I154*H154,2)</f>
        <v>371.68</v>
      </c>
      <c r="K154" s="131" t="s">
        <v>188</v>
      </c>
      <c r="L154" s="29"/>
      <c r="M154" s="135" t="s">
        <v>1</v>
      </c>
      <c r="N154" s="136" t="s">
        <v>38</v>
      </c>
      <c r="O154" s="137">
        <v>0</v>
      </c>
      <c r="P154" s="137">
        <f>O154*H154</f>
        <v>0</v>
      </c>
      <c r="Q154" s="137">
        <v>6.9999999999999994E-5</v>
      </c>
      <c r="R154" s="137">
        <f>Q154*H154</f>
        <v>1.46167E-3</v>
      </c>
      <c r="S154" s="137">
        <v>0</v>
      </c>
      <c r="T154" s="138">
        <f>S154*H154</f>
        <v>0</v>
      </c>
      <c r="AR154" s="139" t="s">
        <v>189</v>
      </c>
      <c r="AT154" s="139" t="s">
        <v>184</v>
      </c>
      <c r="AU154" s="139" t="s">
        <v>80</v>
      </c>
      <c r="AY154" s="17" t="s">
        <v>182</v>
      </c>
      <c r="BE154" s="140">
        <f>IF(N154="základní",J154,0)</f>
        <v>0</v>
      </c>
      <c r="BF154" s="140">
        <f>IF(N154="snížená",J154,0)</f>
        <v>371.68</v>
      </c>
      <c r="BG154" s="140">
        <f>IF(N154="zákl. přenesená",J154,0)</f>
        <v>0</v>
      </c>
      <c r="BH154" s="140">
        <f>IF(N154="sníž. přenesená",J154,0)</f>
        <v>0</v>
      </c>
      <c r="BI154" s="140">
        <f>IF(N154="nulová",J154,0)</f>
        <v>0</v>
      </c>
      <c r="BJ154" s="17" t="s">
        <v>190</v>
      </c>
      <c r="BK154" s="140">
        <f>ROUND(I154*H154,2)</f>
        <v>371.68</v>
      </c>
      <c r="BL154" s="17" t="s">
        <v>189</v>
      </c>
      <c r="BM154" s="139" t="s">
        <v>3591</v>
      </c>
    </row>
    <row r="155" spans="2:65" s="1" customFormat="1">
      <c r="B155" s="29"/>
      <c r="D155" s="141" t="s">
        <v>192</v>
      </c>
      <c r="F155" s="142" t="s">
        <v>3548</v>
      </c>
      <c r="L155" s="29"/>
      <c r="M155" s="143"/>
      <c r="T155" s="53"/>
      <c r="AT155" s="17" t="s">
        <v>192</v>
      </c>
      <c r="AU155" s="17" t="s">
        <v>80</v>
      </c>
    </row>
    <row r="156" spans="2:65" s="1" customFormat="1">
      <c r="B156" s="29"/>
      <c r="D156" s="144" t="s">
        <v>194</v>
      </c>
      <c r="F156" s="145" t="s">
        <v>3550</v>
      </c>
      <c r="L156" s="29"/>
      <c r="M156" s="143"/>
      <c r="T156" s="53"/>
      <c r="AT156" s="17" t="s">
        <v>194</v>
      </c>
      <c r="AU156" s="17" t="s">
        <v>80</v>
      </c>
    </row>
    <row r="157" spans="2:65" s="12" customFormat="1">
      <c r="B157" s="146"/>
      <c r="D157" s="141" t="s">
        <v>196</v>
      </c>
      <c r="E157" s="147" t="s">
        <v>1</v>
      </c>
      <c r="F157" s="148" t="s">
        <v>3511</v>
      </c>
      <c r="H157" s="147" t="s">
        <v>1</v>
      </c>
      <c r="L157" s="146"/>
      <c r="M157" s="149"/>
      <c r="T157" s="150"/>
      <c r="AT157" s="147" t="s">
        <v>196</v>
      </c>
      <c r="AU157" s="147" t="s">
        <v>80</v>
      </c>
      <c r="AV157" s="12" t="s">
        <v>80</v>
      </c>
      <c r="AW157" s="12" t="s">
        <v>27</v>
      </c>
      <c r="AX157" s="12" t="s">
        <v>72</v>
      </c>
      <c r="AY157" s="147" t="s">
        <v>182</v>
      </c>
    </row>
    <row r="158" spans="2:65" s="13" customFormat="1">
      <c r="B158" s="151"/>
      <c r="D158" s="141" t="s">
        <v>196</v>
      </c>
      <c r="E158" s="152" t="s">
        <v>1</v>
      </c>
      <c r="F158" s="153" t="s">
        <v>3590</v>
      </c>
      <c r="H158" s="154">
        <v>20.881</v>
      </c>
      <c r="L158" s="151"/>
      <c r="M158" s="155"/>
      <c r="T158" s="156"/>
      <c r="AT158" s="152" t="s">
        <v>196</v>
      </c>
      <c r="AU158" s="152" t="s">
        <v>80</v>
      </c>
      <c r="AV158" s="13" t="s">
        <v>190</v>
      </c>
      <c r="AW158" s="13" t="s">
        <v>27</v>
      </c>
      <c r="AX158" s="13" t="s">
        <v>80</v>
      </c>
      <c r="AY158" s="152" t="s">
        <v>182</v>
      </c>
    </row>
    <row r="159" spans="2:65" s="11" customFormat="1" ht="25.9" customHeight="1">
      <c r="B159" s="118"/>
      <c r="D159" s="119" t="s">
        <v>71</v>
      </c>
      <c r="E159" s="120" t="s">
        <v>180</v>
      </c>
      <c r="F159" s="120" t="s">
        <v>181</v>
      </c>
      <c r="J159" s="121">
        <f>BK159</f>
        <v>3114.83</v>
      </c>
      <c r="L159" s="118"/>
      <c r="M159" s="122"/>
      <c r="P159" s="123">
        <f>P160</f>
        <v>3.8843700000000001</v>
      </c>
      <c r="R159" s="123">
        <f>R160</f>
        <v>0</v>
      </c>
      <c r="T159" s="124">
        <f>T160</f>
        <v>0</v>
      </c>
      <c r="AR159" s="119" t="s">
        <v>80</v>
      </c>
      <c r="AT159" s="125" t="s">
        <v>71</v>
      </c>
      <c r="AU159" s="125" t="s">
        <v>72</v>
      </c>
      <c r="AY159" s="119" t="s">
        <v>182</v>
      </c>
      <c r="BK159" s="126">
        <f>BK160</f>
        <v>3114.83</v>
      </c>
    </row>
    <row r="160" spans="2:65" s="11" customFormat="1" ht="22.9" customHeight="1">
      <c r="B160" s="118"/>
      <c r="D160" s="119" t="s">
        <v>71</v>
      </c>
      <c r="E160" s="127" t="s">
        <v>80</v>
      </c>
      <c r="F160" s="127" t="s">
        <v>183</v>
      </c>
      <c r="J160" s="128">
        <f>BK160</f>
        <v>3114.83</v>
      </c>
      <c r="L160" s="118"/>
      <c r="M160" s="122"/>
      <c r="P160" s="123">
        <f>SUM(P161:P163)</f>
        <v>3.8843700000000001</v>
      </c>
      <c r="R160" s="123">
        <f>SUM(R161:R163)</f>
        <v>0</v>
      </c>
      <c r="T160" s="124">
        <f>SUM(T161:T163)</f>
        <v>0</v>
      </c>
      <c r="AR160" s="119" t="s">
        <v>80</v>
      </c>
      <c r="AT160" s="125" t="s">
        <v>71</v>
      </c>
      <c r="AU160" s="125" t="s">
        <v>80</v>
      </c>
      <c r="AY160" s="119" t="s">
        <v>182</v>
      </c>
      <c r="BK160" s="126">
        <f>SUM(BK161:BK163)</f>
        <v>3114.83</v>
      </c>
    </row>
    <row r="161" spans="2:65" s="1" customFormat="1" ht="33" customHeight="1">
      <c r="B161" s="29"/>
      <c r="C161" s="129" t="s">
        <v>1302</v>
      </c>
      <c r="D161" s="129" t="s">
        <v>184</v>
      </c>
      <c r="E161" s="130" t="s">
        <v>3298</v>
      </c>
      <c r="F161" s="131" t="s">
        <v>3299</v>
      </c>
      <c r="G161" s="132" t="s">
        <v>296</v>
      </c>
      <c r="H161" s="133">
        <v>5.2350000000000003</v>
      </c>
      <c r="I161" s="134">
        <v>595</v>
      </c>
      <c r="J161" s="134">
        <f>ROUND(I161*H161,2)</f>
        <v>3114.83</v>
      </c>
      <c r="K161" s="131" t="s">
        <v>188</v>
      </c>
      <c r="L161" s="29"/>
      <c r="M161" s="135" t="s">
        <v>1</v>
      </c>
      <c r="N161" s="136" t="s">
        <v>38</v>
      </c>
      <c r="O161" s="137">
        <v>0.74199999999999999</v>
      </c>
      <c r="P161" s="137">
        <f>O161*H161</f>
        <v>3.8843700000000001</v>
      </c>
      <c r="Q161" s="137">
        <v>0</v>
      </c>
      <c r="R161" s="137">
        <f>Q161*H161</f>
        <v>0</v>
      </c>
      <c r="S161" s="137">
        <v>0</v>
      </c>
      <c r="T161" s="138">
        <f>S161*H161</f>
        <v>0</v>
      </c>
      <c r="AR161" s="139" t="s">
        <v>189</v>
      </c>
      <c r="AT161" s="139" t="s">
        <v>184</v>
      </c>
      <c r="AU161" s="139" t="s">
        <v>190</v>
      </c>
      <c r="AY161" s="17" t="s">
        <v>182</v>
      </c>
      <c r="BE161" s="140">
        <f>IF(N161="základní",J161,0)</f>
        <v>0</v>
      </c>
      <c r="BF161" s="140">
        <f>IF(N161="snížená",J161,0)</f>
        <v>3114.83</v>
      </c>
      <c r="BG161" s="140">
        <f>IF(N161="zákl. přenesená",J161,0)</f>
        <v>0</v>
      </c>
      <c r="BH161" s="140">
        <f>IF(N161="sníž. přenesená",J161,0)</f>
        <v>0</v>
      </c>
      <c r="BI161" s="140">
        <f>IF(N161="nulová",J161,0)</f>
        <v>0</v>
      </c>
      <c r="BJ161" s="17" t="s">
        <v>190</v>
      </c>
      <c r="BK161" s="140">
        <f>ROUND(I161*H161,2)</f>
        <v>3114.83</v>
      </c>
      <c r="BL161" s="17" t="s">
        <v>189</v>
      </c>
      <c r="BM161" s="139" t="s">
        <v>3592</v>
      </c>
    </row>
    <row r="162" spans="2:65" s="1" customFormat="1" ht="19.5">
      <c r="B162" s="29"/>
      <c r="D162" s="141" t="s">
        <v>192</v>
      </c>
      <c r="F162" s="142" t="s">
        <v>3301</v>
      </c>
      <c r="L162" s="29"/>
      <c r="M162" s="143"/>
      <c r="T162" s="53"/>
      <c r="AT162" s="17" t="s">
        <v>192</v>
      </c>
      <c r="AU162" s="17" t="s">
        <v>190</v>
      </c>
    </row>
    <row r="163" spans="2:65" s="1" customFormat="1">
      <c r="B163" s="29"/>
      <c r="D163" s="144" t="s">
        <v>194</v>
      </c>
      <c r="F163" s="145" t="s">
        <v>3302</v>
      </c>
      <c r="L163" s="29"/>
      <c r="M163" s="181"/>
      <c r="N163" s="182"/>
      <c r="O163" s="182"/>
      <c r="P163" s="182"/>
      <c r="Q163" s="182"/>
      <c r="R163" s="182"/>
      <c r="S163" s="182"/>
      <c r="T163" s="183"/>
      <c r="AT163" s="17" t="s">
        <v>194</v>
      </c>
      <c r="AU163" s="17" t="s">
        <v>190</v>
      </c>
    </row>
    <row r="164" spans="2:65" s="1" customFormat="1" ht="6.95" customHeight="1">
      <c r="B164" s="41"/>
      <c r="C164" s="42"/>
      <c r="D164" s="42"/>
      <c r="E164" s="42"/>
      <c r="F164" s="42"/>
      <c r="G164" s="42"/>
      <c r="H164" s="42"/>
      <c r="I164" s="42"/>
      <c r="J164" s="42"/>
      <c r="K164" s="42"/>
      <c r="L164" s="29"/>
    </row>
  </sheetData>
  <sheetProtection algorithmName="SHA-512" hashValue="09ikqsvm6LtF/qqoei6aQK2+xGMDCs8pWpGKQh0Gqt15/4nDKCAmgrmVDFoywzxugpmSLhOI4NbozqpbUxH34w==" saltValue="iMF/3tbIyjbZi9EBprsvzg==" spinCount="100000" sheet="1" objects="1" scenarios="1" formatColumns="0" formatRows="0" autoFilter="0"/>
  <autoFilter ref="C118:K163" xr:uid="{00000000-0009-0000-0000-000007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hyperlinks>
    <hyperlink ref="F123" r:id="rId1" xr:uid="{00000000-0004-0000-0700-000000000000}"/>
    <hyperlink ref="F131" r:id="rId2" xr:uid="{00000000-0004-0000-0700-000001000000}"/>
    <hyperlink ref="F136" r:id="rId3" xr:uid="{00000000-0004-0000-0700-000002000000}"/>
    <hyperlink ref="F141" r:id="rId4" xr:uid="{00000000-0004-0000-0700-000003000000}"/>
    <hyperlink ref="F146" r:id="rId5" xr:uid="{00000000-0004-0000-0700-000004000000}"/>
    <hyperlink ref="F151" r:id="rId6" xr:uid="{00000000-0004-0000-0700-000005000000}"/>
    <hyperlink ref="F156" r:id="rId7" xr:uid="{00000000-0004-0000-0700-000006000000}"/>
    <hyperlink ref="F163" r:id="rId8" xr:uid="{00000000-0004-0000-07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24"/>
  <sheetViews>
    <sheetView showGridLines="0" workbookViewId="0">
      <selection activeCell="F66" sqref="F66:F6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7" t="s">
        <v>102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4.95" customHeight="1">
      <c r="B4" s="20"/>
      <c r="D4" s="21" t="s">
        <v>110</v>
      </c>
      <c r="L4" s="20"/>
      <c r="M4" s="86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21" t="str">
        <f>'Rekapitulace stavby'!K6</f>
        <v>Rodinný dům</v>
      </c>
      <c r="F7" s="222"/>
      <c r="G7" s="222"/>
      <c r="H7" s="222"/>
      <c r="L7" s="20"/>
    </row>
    <row r="8" spans="2:46" s="1" customFormat="1" ht="12" customHeight="1">
      <c r="B8" s="29"/>
      <c r="D8" s="26" t="s">
        <v>123</v>
      </c>
      <c r="L8" s="29"/>
    </row>
    <row r="9" spans="2:46" s="1" customFormat="1" ht="16.5" customHeight="1">
      <c r="B9" s="29"/>
      <c r="E9" s="211" t="s">
        <v>3593</v>
      </c>
      <c r="F9" s="220"/>
      <c r="G9" s="220"/>
      <c r="H9" s="220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6" t="s">
        <v>15</v>
      </c>
      <c r="F11" s="24" t="s">
        <v>16</v>
      </c>
      <c r="I11" s="26" t="s">
        <v>17</v>
      </c>
      <c r="J11" s="24" t="s">
        <v>1</v>
      </c>
      <c r="L11" s="29"/>
    </row>
    <row r="12" spans="2:46" s="1" customFormat="1" ht="12" customHeight="1">
      <c r="B12" s="29"/>
      <c r="D12" s="26" t="s">
        <v>19</v>
      </c>
      <c r="F12" s="24"/>
      <c r="I12" s="26" t="s">
        <v>20</v>
      </c>
      <c r="J12" s="49">
        <f>'Rekapitulace stavby'!AN8</f>
        <v>0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6" t="s">
        <v>21</v>
      </c>
      <c r="I14" s="26" t="s">
        <v>22</v>
      </c>
      <c r="J14" s="24" t="s">
        <v>1</v>
      </c>
      <c r="L14" s="29"/>
    </row>
    <row r="15" spans="2:46" s="1" customFormat="1" ht="18" customHeight="1">
      <c r="B15" s="29"/>
      <c r="E15" s="24"/>
      <c r="I15" s="26" t="s">
        <v>23</v>
      </c>
      <c r="J15" s="24" t="s">
        <v>1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6" t="s">
        <v>24</v>
      </c>
      <c r="I17" s="26" t="s">
        <v>22</v>
      </c>
      <c r="J17" s="24" t="str">
        <f>'Rekapitulace stavby'!AN13</f>
        <v/>
      </c>
      <c r="L17" s="29"/>
    </row>
    <row r="18" spans="2:12" s="1" customFormat="1" ht="18" customHeight="1">
      <c r="B18" s="29"/>
      <c r="E18" s="195" t="str">
        <f>'Rekapitulace stavby'!E14</f>
        <v xml:space="preserve"> </v>
      </c>
      <c r="F18" s="195"/>
      <c r="G18" s="195"/>
      <c r="H18" s="195"/>
      <c r="I18" s="26" t="s">
        <v>23</v>
      </c>
      <c r="J18" s="24" t="str">
        <f>'Rekapitulace stavby'!AN14</f>
        <v/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6" t="s">
        <v>26</v>
      </c>
      <c r="I20" s="26" t="s">
        <v>22</v>
      </c>
      <c r="J20" s="24"/>
      <c r="L20" s="29"/>
    </row>
    <row r="21" spans="2:12" s="1" customFormat="1" ht="18" customHeight="1">
      <c r="B21" s="29"/>
      <c r="E21" s="24"/>
      <c r="I21" s="26" t="s">
        <v>23</v>
      </c>
      <c r="J21" s="24"/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6" t="s">
        <v>28</v>
      </c>
      <c r="I23" s="26" t="s">
        <v>22</v>
      </c>
      <c r="J23" s="24" t="s">
        <v>29</v>
      </c>
      <c r="L23" s="29"/>
    </row>
    <row r="24" spans="2:12" s="1" customFormat="1" ht="18" customHeight="1">
      <c r="B24" s="29"/>
      <c r="E24" s="24" t="s">
        <v>30</v>
      </c>
      <c r="I24" s="26" t="s">
        <v>23</v>
      </c>
      <c r="J24" s="24" t="s">
        <v>1</v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6" t="s">
        <v>31</v>
      </c>
      <c r="L26" s="29"/>
    </row>
    <row r="27" spans="2:12" s="7" customFormat="1" ht="16.5" customHeight="1">
      <c r="B27" s="87"/>
      <c r="E27" s="197" t="s">
        <v>1</v>
      </c>
      <c r="F27" s="197"/>
      <c r="G27" s="197"/>
      <c r="H27" s="197"/>
      <c r="L27" s="87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8" t="s">
        <v>32</v>
      </c>
      <c r="J30" s="63">
        <f>ROUND(J118, 2)</f>
        <v>1375177.9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34</v>
      </c>
      <c r="I32" s="32" t="s">
        <v>33</v>
      </c>
      <c r="J32" s="32" t="s">
        <v>35</v>
      </c>
      <c r="L32" s="29"/>
    </row>
    <row r="33" spans="2:12" s="1" customFormat="1" ht="14.45" customHeight="1">
      <c r="B33" s="29"/>
      <c r="D33" s="52" t="s">
        <v>36</v>
      </c>
      <c r="E33" s="26" t="s">
        <v>37</v>
      </c>
      <c r="F33" s="89">
        <f>ROUND((SUM(BE118:BE123)),  2)</f>
        <v>0</v>
      </c>
      <c r="I33" s="90">
        <v>0.21</v>
      </c>
      <c r="J33" s="89">
        <f>ROUND(((SUM(BE118:BE123))*I33),  2)</f>
        <v>0</v>
      </c>
      <c r="L33" s="29"/>
    </row>
    <row r="34" spans="2:12" s="1" customFormat="1" ht="14.45" customHeight="1">
      <c r="B34" s="29"/>
      <c r="E34" s="26" t="s">
        <v>38</v>
      </c>
      <c r="F34" s="89">
        <f>ROUND((SUM(BF118:BF123)),  2)</f>
        <v>1375177.9</v>
      </c>
      <c r="I34" s="90">
        <v>0.12</v>
      </c>
      <c r="J34" s="89">
        <f>ROUND(((SUM(BF118:BF123))*I34),  2)</f>
        <v>165021.35</v>
      </c>
      <c r="L34" s="29"/>
    </row>
    <row r="35" spans="2:12" s="1" customFormat="1" ht="14.45" hidden="1" customHeight="1">
      <c r="B35" s="29"/>
      <c r="E35" s="26" t="s">
        <v>39</v>
      </c>
      <c r="F35" s="89">
        <f>ROUND((SUM(BG118:BG123)),  2)</f>
        <v>0</v>
      </c>
      <c r="I35" s="90">
        <v>0.21</v>
      </c>
      <c r="J35" s="89">
        <f>0</f>
        <v>0</v>
      </c>
      <c r="L35" s="29"/>
    </row>
    <row r="36" spans="2:12" s="1" customFormat="1" ht="14.45" hidden="1" customHeight="1">
      <c r="B36" s="29"/>
      <c r="E36" s="26" t="s">
        <v>40</v>
      </c>
      <c r="F36" s="89">
        <f>ROUND((SUM(BH118:BH123)),  2)</f>
        <v>0</v>
      </c>
      <c r="I36" s="90">
        <v>0.12</v>
      </c>
      <c r="J36" s="89">
        <f>0</f>
        <v>0</v>
      </c>
      <c r="L36" s="29"/>
    </row>
    <row r="37" spans="2:12" s="1" customFormat="1" ht="14.45" hidden="1" customHeight="1">
      <c r="B37" s="29"/>
      <c r="E37" s="26" t="s">
        <v>41</v>
      </c>
      <c r="F37" s="89">
        <f>ROUND((SUM(BI118:BI123)),  2)</f>
        <v>0</v>
      </c>
      <c r="I37" s="90">
        <v>0</v>
      </c>
      <c r="J37" s="89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1"/>
      <c r="D39" s="92" t="s">
        <v>42</v>
      </c>
      <c r="E39" s="54"/>
      <c r="F39" s="54"/>
      <c r="G39" s="93" t="s">
        <v>43</v>
      </c>
      <c r="H39" s="94" t="s">
        <v>44</v>
      </c>
      <c r="I39" s="54"/>
      <c r="J39" s="95">
        <f>SUM(J30:J37)</f>
        <v>1540199.25</v>
      </c>
      <c r="K39" s="96"/>
      <c r="L39" s="29"/>
    </row>
    <row r="40" spans="2:12" s="1" customFormat="1" ht="14.45" customHeight="1">
      <c r="B40" s="29"/>
      <c r="L40" s="29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29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9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29"/>
      <c r="D61" s="40" t="s">
        <v>47</v>
      </c>
      <c r="E61" s="31"/>
      <c r="F61" s="97" t="s">
        <v>48</v>
      </c>
      <c r="G61" s="40" t="s">
        <v>47</v>
      </c>
      <c r="H61" s="31"/>
      <c r="I61" s="31"/>
      <c r="J61" s="98" t="s">
        <v>48</v>
      </c>
      <c r="K61" s="31"/>
      <c r="L61" s="29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29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9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29"/>
      <c r="D76" s="40" t="s">
        <v>47</v>
      </c>
      <c r="E76" s="31"/>
      <c r="F76" s="97" t="s">
        <v>48</v>
      </c>
      <c r="G76" s="40" t="s">
        <v>47</v>
      </c>
      <c r="H76" s="31"/>
      <c r="I76" s="31"/>
      <c r="J76" s="98" t="s">
        <v>48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21" t="s">
        <v>134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6" t="s">
        <v>14</v>
      </c>
      <c r="L84" s="29"/>
    </row>
    <row r="85" spans="2:47" s="1" customFormat="1" ht="16.5" customHeight="1">
      <c r="B85" s="29"/>
      <c r="E85" s="221" t="str">
        <f>E7</f>
        <v>Rodinný dům</v>
      </c>
      <c r="F85" s="222"/>
      <c r="G85" s="222"/>
      <c r="H85" s="222"/>
      <c r="L85" s="29"/>
    </row>
    <row r="86" spans="2:47" s="1" customFormat="1" ht="12" customHeight="1">
      <c r="B86" s="29"/>
      <c r="C86" s="26" t="s">
        <v>123</v>
      </c>
      <c r="L86" s="29"/>
    </row>
    <row r="87" spans="2:47" s="1" customFormat="1" ht="16.5" customHeight="1">
      <c r="B87" s="29"/>
      <c r="E87" s="211" t="str">
        <f>E9</f>
        <v>SO.08 - Vedlejší rozpočtové náklady</v>
      </c>
      <c r="F87" s="220"/>
      <c r="G87" s="220"/>
      <c r="H87" s="220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6" t="s">
        <v>19</v>
      </c>
      <c r="F89" s="24">
        <f>F12</f>
        <v>0</v>
      </c>
      <c r="I89" s="26" t="s">
        <v>20</v>
      </c>
      <c r="J89" s="49">
        <f>IF(J12="","",J12)</f>
        <v>0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6" t="s">
        <v>21</v>
      </c>
      <c r="F91" s="24">
        <f>E15</f>
        <v>0</v>
      </c>
      <c r="I91" s="26" t="s">
        <v>26</v>
      </c>
      <c r="J91" s="27">
        <f>E21</f>
        <v>0</v>
      </c>
      <c r="L91" s="29"/>
    </row>
    <row r="92" spans="2:47" s="1" customFormat="1" ht="15.2" customHeight="1">
      <c r="B92" s="29"/>
      <c r="C92" s="26" t="s">
        <v>24</v>
      </c>
      <c r="F92" s="24" t="str">
        <f>IF(E18="","",E18)</f>
        <v xml:space="preserve"> </v>
      </c>
      <c r="I92" s="26" t="s">
        <v>28</v>
      </c>
      <c r="J92" s="27" t="str">
        <f>E24</f>
        <v>Adam Růžička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9" t="s">
        <v>135</v>
      </c>
      <c r="D94" s="91"/>
      <c r="E94" s="91"/>
      <c r="F94" s="91"/>
      <c r="G94" s="91"/>
      <c r="H94" s="91"/>
      <c r="I94" s="91"/>
      <c r="J94" s="100" t="s">
        <v>136</v>
      </c>
      <c r="K94" s="91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101" t="s">
        <v>137</v>
      </c>
      <c r="J96" s="63">
        <f>J118</f>
        <v>1375177.9</v>
      </c>
      <c r="L96" s="29"/>
      <c r="AU96" s="17" t="s">
        <v>138</v>
      </c>
    </row>
    <row r="97" spans="2:12" s="8" customFormat="1" ht="24.95" customHeight="1">
      <c r="B97" s="102"/>
      <c r="D97" s="103" t="s">
        <v>3594</v>
      </c>
      <c r="E97" s="104"/>
      <c r="F97" s="104"/>
      <c r="G97" s="104"/>
      <c r="H97" s="104"/>
      <c r="I97" s="104"/>
      <c r="J97" s="105">
        <f>J119</f>
        <v>1375177.9</v>
      </c>
      <c r="L97" s="102"/>
    </row>
    <row r="98" spans="2:12" s="9" customFormat="1" ht="19.899999999999999" customHeight="1">
      <c r="B98" s="106"/>
      <c r="D98" s="107" t="s">
        <v>3595</v>
      </c>
      <c r="E98" s="108"/>
      <c r="F98" s="108"/>
      <c r="G98" s="108"/>
      <c r="H98" s="108"/>
      <c r="I98" s="108"/>
      <c r="J98" s="109">
        <f>J120</f>
        <v>1375177.9</v>
      </c>
      <c r="L98" s="106"/>
    </row>
    <row r="99" spans="2:12" s="1" customFormat="1" ht="21.75" customHeight="1">
      <c r="B99" s="29"/>
      <c r="L99" s="29"/>
    </row>
    <row r="100" spans="2:12" s="1" customFormat="1" ht="6.95" customHeight="1"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29"/>
    </row>
    <row r="104" spans="2:12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9"/>
    </row>
    <row r="105" spans="2:12" s="1" customFormat="1" ht="24.95" customHeight="1">
      <c r="B105" s="29"/>
      <c r="C105" s="21" t="s">
        <v>167</v>
      </c>
      <c r="L105" s="29"/>
    </row>
    <row r="106" spans="2:12" s="1" customFormat="1" ht="6.95" customHeight="1">
      <c r="B106" s="29"/>
      <c r="L106" s="29"/>
    </row>
    <row r="107" spans="2:12" s="1" customFormat="1" ht="12" customHeight="1">
      <c r="B107" s="29"/>
      <c r="C107" s="26" t="s">
        <v>14</v>
      </c>
      <c r="L107" s="29"/>
    </row>
    <row r="108" spans="2:12" s="1" customFormat="1" ht="16.5" customHeight="1">
      <c r="B108" s="29"/>
      <c r="E108" s="221" t="str">
        <f>E7</f>
        <v>Rodinný dům</v>
      </c>
      <c r="F108" s="222"/>
      <c r="G108" s="222"/>
      <c r="H108" s="222"/>
      <c r="L108" s="29"/>
    </row>
    <row r="109" spans="2:12" s="1" customFormat="1" ht="12" customHeight="1">
      <c r="B109" s="29"/>
      <c r="C109" s="26" t="s">
        <v>123</v>
      </c>
      <c r="L109" s="29"/>
    </row>
    <row r="110" spans="2:12" s="1" customFormat="1" ht="16.5" customHeight="1">
      <c r="B110" s="29"/>
      <c r="E110" s="211" t="str">
        <f>E9</f>
        <v>SO.08 - Vedlejší rozpočtové náklady</v>
      </c>
      <c r="F110" s="220"/>
      <c r="G110" s="220"/>
      <c r="H110" s="220"/>
      <c r="L110" s="29"/>
    </row>
    <row r="111" spans="2:12" s="1" customFormat="1" ht="6.95" customHeight="1">
      <c r="B111" s="29"/>
      <c r="L111" s="29"/>
    </row>
    <row r="112" spans="2:12" s="1" customFormat="1" ht="12" customHeight="1">
      <c r="B112" s="29"/>
      <c r="C112" s="26" t="s">
        <v>19</v>
      </c>
      <c r="F112" s="24">
        <f>F12</f>
        <v>0</v>
      </c>
      <c r="I112" s="26" t="s">
        <v>20</v>
      </c>
      <c r="J112" s="49">
        <f>IF(J12="","",J12)</f>
        <v>0</v>
      </c>
      <c r="L112" s="29"/>
    </row>
    <row r="113" spans="2:65" s="1" customFormat="1" ht="6.95" customHeight="1">
      <c r="B113" s="29"/>
      <c r="L113" s="29"/>
    </row>
    <row r="114" spans="2:65" s="1" customFormat="1" ht="15.2" customHeight="1">
      <c r="B114" s="29"/>
      <c r="C114" s="26" t="s">
        <v>21</v>
      </c>
      <c r="F114" s="24">
        <f>E15</f>
        <v>0</v>
      </c>
      <c r="I114" s="26" t="s">
        <v>26</v>
      </c>
      <c r="J114" s="27">
        <f>E21</f>
        <v>0</v>
      </c>
      <c r="L114" s="29"/>
    </row>
    <row r="115" spans="2:65" s="1" customFormat="1" ht="15.2" customHeight="1">
      <c r="B115" s="29"/>
      <c r="C115" s="26" t="s">
        <v>24</v>
      </c>
      <c r="F115" s="24" t="str">
        <f>IF(E18="","",E18)</f>
        <v xml:space="preserve"> </v>
      </c>
      <c r="I115" s="26" t="s">
        <v>28</v>
      </c>
      <c r="J115" s="27" t="str">
        <f>E24</f>
        <v>Adam Růžička</v>
      </c>
      <c r="L115" s="29"/>
    </row>
    <row r="116" spans="2:65" s="1" customFormat="1" ht="10.35" customHeight="1">
      <c r="B116" s="29"/>
      <c r="L116" s="29"/>
    </row>
    <row r="117" spans="2:65" s="10" customFormat="1" ht="29.25" customHeight="1">
      <c r="B117" s="110"/>
      <c r="C117" s="111" t="s">
        <v>168</v>
      </c>
      <c r="D117" s="112" t="s">
        <v>57</v>
      </c>
      <c r="E117" s="112" t="s">
        <v>53</v>
      </c>
      <c r="F117" s="112" t="s">
        <v>54</v>
      </c>
      <c r="G117" s="112" t="s">
        <v>169</v>
      </c>
      <c r="H117" s="112" t="s">
        <v>170</v>
      </c>
      <c r="I117" s="112" t="s">
        <v>171</v>
      </c>
      <c r="J117" s="112" t="s">
        <v>136</v>
      </c>
      <c r="K117" s="113" t="s">
        <v>172</v>
      </c>
      <c r="L117" s="110"/>
      <c r="M117" s="56" t="s">
        <v>1</v>
      </c>
      <c r="N117" s="57" t="s">
        <v>36</v>
      </c>
      <c r="O117" s="57" t="s">
        <v>173</v>
      </c>
      <c r="P117" s="57" t="s">
        <v>174</v>
      </c>
      <c r="Q117" s="57" t="s">
        <v>175</v>
      </c>
      <c r="R117" s="57" t="s">
        <v>176</v>
      </c>
      <c r="S117" s="57" t="s">
        <v>177</v>
      </c>
      <c r="T117" s="58" t="s">
        <v>178</v>
      </c>
    </row>
    <row r="118" spans="2:65" s="1" customFormat="1" ht="22.9" customHeight="1">
      <c r="B118" s="29"/>
      <c r="C118" s="61" t="s">
        <v>179</v>
      </c>
      <c r="J118" s="114">
        <f>BK118</f>
        <v>1375177.9</v>
      </c>
      <c r="L118" s="29"/>
      <c r="M118" s="59"/>
      <c r="N118" s="50"/>
      <c r="O118" s="50"/>
      <c r="P118" s="115">
        <f>P119</f>
        <v>0</v>
      </c>
      <c r="Q118" s="50"/>
      <c r="R118" s="115">
        <f>R119</f>
        <v>0</v>
      </c>
      <c r="S118" s="50"/>
      <c r="T118" s="116">
        <f>T119</f>
        <v>0</v>
      </c>
      <c r="AT118" s="17" t="s">
        <v>71</v>
      </c>
      <c r="AU118" s="17" t="s">
        <v>138</v>
      </c>
      <c r="BK118" s="117">
        <f>BK119</f>
        <v>1375177.9</v>
      </c>
    </row>
    <row r="119" spans="2:65" s="11" customFormat="1" ht="25.9" customHeight="1">
      <c r="B119" s="118"/>
      <c r="D119" s="119" t="s">
        <v>71</v>
      </c>
      <c r="E119" s="120" t="s">
        <v>3596</v>
      </c>
      <c r="F119" s="120" t="s">
        <v>101</v>
      </c>
      <c r="J119" s="121">
        <f>BK119</f>
        <v>1375177.9</v>
      </c>
      <c r="L119" s="118"/>
      <c r="M119" s="122"/>
      <c r="P119" s="123">
        <f>P120</f>
        <v>0</v>
      </c>
      <c r="R119" s="123">
        <f>R120</f>
        <v>0</v>
      </c>
      <c r="T119" s="124">
        <f>T120</f>
        <v>0</v>
      </c>
      <c r="AR119" s="119" t="s">
        <v>636</v>
      </c>
      <c r="AT119" s="125" t="s">
        <v>71</v>
      </c>
      <c r="AU119" s="125" t="s">
        <v>72</v>
      </c>
      <c r="AY119" s="119" t="s">
        <v>182</v>
      </c>
      <c r="BK119" s="126">
        <f>BK120</f>
        <v>1375177.9</v>
      </c>
    </row>
    <row r="120" spans="2:65" s="11" customFormat="1" ht="22.9" customHeight="1">
      <c r="B120" s="118"/>
      <c r="D120" s="119" t="s">
        <v>71</v>
      </c>
      <c r="E120" s="127" t="s">
        <v>3597</v>
      </c>
      <c r="F120" s="127" t="s">
        <v>3598</v>
      </c>
      <c r="J120" s="128">
        <f>BK120</f>
        <v>1375177.9</v>
      </c>
      <c r="L120" s="118"/>
      <c r="M120" s="122"/>
      <c r="P120" s="123">
        <f>SUM(P121:P123)</f>
        <v>0</v>
      </c>
      <c r="R120" s="123">
        <f>SUM(R121:R123)</f>
        <v>0</v>
      </c>
      <c r="T120" s="124">
        <f>SUM(T121:T123)</f>
        <v>0</v>
      </c>
      <c r="AR120" s="119" t="s">
        <v>636</v>
      </c>
      <c r="AT120" s="125" t="s">
        <v>71</v>
      </c>
      <c r="AU120" s="125" t="s">
        <v>80</v>
      </c>
      <c r="AY120" s="119" t="s">
        <v>182</v>
      </c>
      <c r="BK120" s="126">
        <f>SUM(BK121:BK123)</f>
        <v>1375177.9</v>
      </c>
    </row>
    <row r="121" spans="2:65" s="1" customFormat="1" ht="16.5" customHeight="1">
      <c r="B121" s="29"/>
      <c r="C121" s="129" t="s">
        <v>80</v>
      </c>
      <c r="D121" s="129" t="s">
        <v>184</v>
      </c>
      <c r="E121" s="130" t="s">
        <v>3599</v>
      </c>
      <c r="F121" s="131" t="s">
        <v>3600</v>
      </c>
      <c r="G121" s="132" t="s">
        <v>3601</v>
      </c>
      <c r="H121" s="133">
        <v>1</v>
      </c>
      <c r="I121" s="134">
        <v>1375177.9</v>
      </c>
      <c r="J121" s="134">
        <f>ROUND(I121*H121,2)</f>
        <v>1375177.9</v>
      </c>
      <c r="K121" s="131" t="s">
        <v>188</v>
      </c>
      <c r="L121" s="29"/>
      <c r="M121" s="135" t="s">
        <v>1</v>
      </c>
      <c r="N121" s="136" t="s">
        <v>38</v>
      </c>
      <c r="O121" s="137">
        <v>0</v>
      </c>
      <c r="P121" s="137">
        <f>O121*H121</f>
        <v>0</v>
      </c>
      <c r="Q121" s="137">
        <v>0</v>
      </c>
      <c r="R121" s="137">
        <f>Q121*H121</f>
        <v>0</v>
      </c>
      <c r="S121" s="137">
        <v>0</v>
      </c>
      <c r="T121" s="138">
        <f>S121*H121</f>
        <v>0</v>
      </c>
      <c r="AR121" s="139" t="s">
        <v>3602</v>
      </c>
      <c r="AT121" s="139" t="s">
        <v>184</v>
      </c>
      <c r="AU121" s="139" t="s">
        <v>190</v>
      </c>
      <c r="AY121" s="17" t="s">
        <v>182</v>
      </c>
      <c r="BE121" s="140">
        <f>IF(N121="základní",J121,0)</f>
        <v>0</v>
      </c>
      <c r="BF121" s="140">
        <f>IF(N121="snížená",J121,0)</f>
        <v>1375177.9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7" t="s">
        <v>190</v>
      </c>
      <c r="BK121" s="140">
        <f>ROUND(I121*H121,2)</f>
        <v>1375177.9</v>
      </c>
      <c r="BL121" s="17" t="s">
        <v>3602</v>
      </c>
      <c r="BM121" s="139" t="s">
        <v>3603</v>
      </c>
    </row>
    <row r="122" spans="2:65" s="1" customFormat="1">
      <c r="B122" s="29"/>
      <c r="D122" s="141" t="s">
        <v>192</v>
      </c>
      <c r="F122" s="142" t="s">
        <v>3600</v>
      </c>
      <c r="L122" s="29"/>
      <c r="M122" s="143"/>
      <c r="T122" s="53"/>
      <c r="AT122" s="17" t="s">
        <v>192</v>
      </c>
      <c r="AU122" s="17" t="s">
        <v>190</v>
      </c>
    </row>
    <row r="123" spans="2:65" s="1" customFormat="1">
      <c r="B123" s="29"/>
      <c r="D123" s="144" t="s">
        <v>194</v>
      </c>
      <c r="F123" s="145" t="s">
        <v>3604</v>
      </c>
      <c r="L123" s="29"/>
      <c r="M123" s="181"/>
      <c r="N123" s="182"/>
      <c r="O123" s="182"/>
      <c r="P123" s="182"/>
      <c r="Q123" s="182"/>
      <c r="R123" s="182"/>
      <c r="S123" s="182"/>
      <c r="T123" s="183"/>
      <c r="AT123" s="17" t="s">
        <v>194</v>
      </c>
      <c r="AU123" s="17" t="s">
        <v>190</v>
      </c>
    </row>
    <row r="124" spans="2:65" s="1" customFormat="1" ht="6.95" customHeight="1">
      <c r="B124" s="41"/>
      <c r="C124" s="42"/>
      <c r="D124" s="42"/>
      <c r="E124" s="42"/>
      <c r="F124" s="42"/>
      <c r="G124" s="42"/>
      <c r="H124" s="42"/>
      <c r="I124" s="42"/>
      <c r="J124" s="42"/>
      <c r="K124" s="42"/>
      <c r="L124" s="29"/>
    </row>
  </sheetData>
  <sheetProtection algorithmName="SHA-512" hashValue="1iuSRux8BzQvLXQbtOM5jHlndKKvnmE9I3/8mQKZJy6XNModaoAlBbXSahSCTnM9V0Dd2HoAblXPYCXXqPJjeA==" saltValue="Gfe0IoHOY+f8poJUlFwITQ==" spinCount="100000" sheet="1" objects="1" scenarios="1" formatColumns="0" formatRows="0" autoFilter="0"/>
  <autoFilter ref="C117:K123" xr:uid="{00000000-0009-0000-0000-000008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hyperlinks>
    <hyperlink ref="F123" r:id="rId1" xr:uid="{00000000-0004-0000-08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18</vt:i4>
      </vt:variant>
    </vt:vector>
  </HeadingPairs>
  <TitlesOfParts>
    <vt:vector size="27" baseType="lpstr">
      <vt:lpstr>Rekapitulace stavby</vt:lpstr>
      <vt:lpstr>SO.01 - Rodinný dům s garáží</vt:lpstr>
      <vt:lpstr>SO.02 - Oplocení</vt:lpstr>
      <vt:lpstr>SO.03 - Zpevněné plochy a...</vt:lpstr>
      <vt:lpstr>SO.04 - Přípojka vodovodu</vt:lpstr>
      <vt:lpstr>SO.05 - Přípojka kanalizace</vt:lpstr>
      <vt:lpstr>SO.06 - Přípojka plynovodu</vt:lpstr>
      <vt:lpstr>SO.07 - Přípojka elektro</vt:lpstr>
      <vt:lpstr>SO.08 - Vedlejší rozpočto...</vt:lpstr>
      <vt:lpstr>'Rekapitulace stavby'!Názvy_tisku</vt:lpstr>
      <vt:lpstr>'SO.01 - Rodinný dům s garáží'!Názvy_tisku</vt:lpstr>
      <vt:lpstr>'SO.02 - Oplocení'!Názvy_tisku</vt:lpstr>
      <vt:lpstr>'SO.03 - Zpevněné plochy a...'!Názvy_tisku</vt:lpstr>
      <vt:lpstr>'SO.04 - Přípojka vodovodu'!Názvy_tisku</vt:lpstr>
      <vt:lpstr>'SO.05 - Přípojka kanalizace'!Názvy_tisku</vt:lpstr>
      <vt:lpstr>'SO.06 - Přípojka plynovodu'!Názvy_tisku</vt:lpstr>
      <vt:lpstr>'SO.07 - Přípojka elektro'!Názvy_tisku</vt:lpstr>
      <vt:lpstr>'SO.08 - Vedlejší rozpočto...'!Názvy_tisku</vt:lpstr>
      <vt:lpstr>'Rekapitulace stavby'!Oblast_tisku</vt:lpstr>
      <vt:lpstr>'SO.01 - Rodinný dům s garáží'!Oblast_tisku</vt:lpstr>
      <vt:lpstr>'SO.02 - Oplocení'!Oblast_tisku</vt:lpstr>
      <vt:lpstr>'SO.03 - Zpevněné plochy a...'!Oblast_tisku</vt:lpstr>
      <vt:lpstr>'SO.04 - Přípojka vodovodu'!Oblast_tisku</vt:lpstr>
      <vt:lpstr>'SO.05 - Přípojka kanalizace'!Oblast_tisku</vt:lpstr>
      <vt:lpstr>'SO.06 - Přípojka plynovodu'!Oblast_tisku</vt:lpstr>
      <vt:lpstr>'SO.07 - Přípojka elektro'!Oblast_tisku</vt:lpstr>
      <vt:lpstr>'SO.08 - Vedlejší rozpočto...'!Oblast_tisku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Růžička</dc:creator>
  <cp:lastModifiedBy>Adam Růžička</cp:lastModifiedBy>
  <dcterms:created xsi:type="dcterms:W3CDTF">2025-06-26T14:01:44Z</dcterms:created>
  <dcterms:modified xsi:type="dcterms:W3CDTF">2025-07-01T12:20:41Z</dcterms:modified>
</cp:coreProperties>
</file>